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455" tabRatio="570" activeTab="3"/>
  </bookViews>
  <sheets>
    <sheet name="ФОТ 111" sheetId="1" r:id="rId1"/>
    <sheet name="ФОТ (119)" sheetId="4" r:id="rId2"/>
    <sheet name="5.3 - 5.8" sheetId="3" r:id="rId3"/>
    <sheet name="5.9" sheetId="18" r:id="rId4"/>
    <sheet name="Лист1" sheetId="19" r:id="rId5"/>
  </sheets>
  <definedNames>
    <definedName name="Z_70A697AF_1CA5_4D3F_8407_514345120793_.wvu.PrintArea" localSheetId="2" hidden="1">'5.3 - 5.8'!$A$1:$AZ$37</definedName>
    <definedName name="Z_70A697AF_1CA5_4D3F_8407_514345120793_.wvu.PrintArea" localSheetId="3" hidden="1">'5.9'!$A$1:$BA$39</definedName>
    <definedName name="Z_70A697AF_1CA5_4D3F_8407_514345120793_.wvu.PrintArea" localSheetId="1" hidden="1">'ФОТ (119)'!$A$1:$AZ$34</definedName>
    <definedName name="Z_70A697AF_1CA5_4D3F_8407_514345120793_.wvu.PrintArea" localSheetId="0" hidden="1">'ФОТ 111'!$A$1:$AZ$25</definedName>
    <definedName name="Z_70A697AF_1CA5_4D3F_8407_514345120793_.wvu.Rows" localSheetId="2" hidden="1">'5.3 - 5.8'!#REF!</definedName>
    <definedName name="Z_70A697AF_1CA5_4D3F_8407_514345120793_.wvu.Rows" localSheetId="3" hidden="1">'5.9'!$19:$19,'5.9'!#REF!</definedName>
    <definedName name="Z_7CF8CC10_6552_45AF_82E6_31CC01BC22D4_.wvu.PrintArea" localSheetId="2" hidden="1">'5.3 - 5.8'!$A$1:$AZ$37</definedName>
    <definedName name="Z_7CF8CC10_6552_45AF_82E6_31CC01BC22D4_.wvu.PrintArea" localSheetId="3" hidden="1">'5.9'!$A$1:$BA$39</definedName>
    <definedName name="Z_7CF8CC10_6552_45AF_82E6_31CC01BC22D4_.wvu.PrintArea" localSheetId="1" hidden="1">'ФОТ (119)'!$A$1:$AZ$34</definedName>
    <definedName name="Z_7CF8CC10_6552_45AF_82E6_31CC01BC22D4_.wvu.PrintArea" localSheetId="0" hidden="1">'ФОТ 111'!$A$1:$AZ$25</definedName>
    <definedName name="Z_7CF8CC10_6552_45AF_82E6_31CC01BC22D4_.wvu.Rows" localSheetId="2" hidden="1">'5.3 - 5.8'!#REF!</definedName>
    <definedName name="Z_7CF8CC10_6552_45AF_82E6_31CC01BC22D4_.wvu.Rows" localSheetId="3" hidden="1">'5.9'!$19:$19,'5.9'!#REF!</definedName>
    <definedName name="Z_C0081A74_6DD7_42E9_95F4_9E179053FC90_.wvu.PrintArea" localSheetId="2" hidden="1">'5.3 - 5.8'!$A$1:$AZ$37</definedName>
    <definedName name="Z_C0081A74_6DD7_42E9_95F4_9E179053FC90_.wvu.PrintArea" localSheetId="3" hidden="1">'5.9'!$A$1:$BA$39</definedName>
    <definedName name="Z_C0081A74_6DD7_42E9_95F4_9E179053FC90_.wvu.PrintArea" localSheetId="1" hidden="1">'ФОТ (119)'!$A$1:$AZ$34</definedName>
    <definedName name="Z_C0081A74_6DD7_42E9_95F4_9E179053FC90_.wvu.PrintArea" localSheetId="0" hidden="1">'ФОТ 111'!$A$1:$AZ$25</definedName>
    <definedName name="Z_C0081A74_6DD7_42E9_95F4_9E179053FC90_.wvu.Rows" localSheetId="2" hidden="1">'5.3 - 5.8'!#REF!</definedName>
    <definedName name="Z_C0081A74_6DD7_42E9_95F4_9E179053FC90_.wvu.Rows" localSheetId="3" hidden="1">'5.9'!$19:$19,'5.9'!#REF!</definedName>
    <definedName name="Z_D2FFEDD4_5BBE_4239_8BF2_120B2EA33092_.wvu.PrintArea" localSheetId="2" hidden="1">'5.3 - 5.8'!$A$1:$AZ$37</definedName>
    <definedName name="Z_D2FFEDD4_5BBE_4239_8BF2_120B2EA33092_.wvu.PrintArea" localSheetId="3" hidden="1">'5.9'!$A$1:$BA$39</definedName>
    <definedName name="Z_D2FFEDD4_5BBE_4239_8BF2_120B2EA33092_.wvu.PrintArea" localSheetId="1" hidden="1">'ФОТ (119)'!$A$1:$AZ$34</definedName>
    <definedName name="Z_D2FFEDD4_5BBE_4239_8BF2_120B2EA33092_.wvu.PrintArea" localSheetId="0" hidden="1">'ФОТ 111'!$A$1:$AZ$25</definedName>
    <definedName name="Z_D2FFEDD4_5BBE_4239_8BF2_120B2EA33092_.wvu.Rows" localSheetId="2" hidden="1">'5.3 - 5.8'!#REF!</definedName>
    <definedName name="Z_D2FFEDD4_5BBE_4239_8BF2_120B2EA33092_.wvu.Rows" localSheetId="3" hidden="1">'5.9'!$19:$19,'5.9'!#REF!</definedName>
    <definedName name="_xlnm.Print_Area" localSheetId="2">'5.3 - 5.8'!$A$1:$BA$92</definedName>
    <definedName name="_xlnm.Print_Area" localSheetId="3">'5.9'!$A$1:$AZ$157</definedName>
    <definedName name="_xlnm.Print_Area" localSheetId="1">'ФОТ (119)'!$A$1:$BA$33</definedName>
    <definedName name="_xlnm.Print_Area" localSheetId="0">'ФОТ 111'!$A$1:$BA$57</definedName>
  </definedNames>
  <calcPr calcId="145621"/>
  <customWorkbookViews>
    <customWorkbookView name="Степанова Елизавета Викторовна - Личное представление" guid="{70A697AF-1CA5-4D3F-8407-514345120793}" mergeInterval="0" personalView="1" maximized="1" xWindow="-8" yWindow="-8" windowWidth="1936" windowHeight="1056" tabRatio="981" activeSheetId="4"/>
    <customWorkbookView name="СЕЛЕЗНЕВА ГАЛИНА АНАТОЛЬЕВНА - Личное представление" guid="{C0081A74-6DD7-42E9-95F4-9E179053FC90}" mergeInterval="0" personalView="1" maximized="1" xWindow="-8" yWindow="-8" windowWidth="1936" windowHeight="1056" tabRatio="981" activeSheetId="27"/>
    <customWorkbookView name="РОМАНЕНКО АЛИНА ОЛЕГОВНА - Личное представление" guid="{7CF8CC10-6552-45AF-82E6-31CC01BC22D4}" mergeInterval="0" personalView="1" maximized="1" xWindow="-8" yWindow="-8" windowWidth="1936" windowHeight="1056" tabRatio="981" activeSheetId="11"/>
    <customWorkbookView name="ПАРАМОНОВА ВИКТОРИЯ ВАЛЕРЬЕВНА - Личное представление" guid="{D2FFEDD4-5BBE-4239-8BF2-120B2EA33092}" mergeInterval="0" personalView="1" maximized="1" windowWidth="1916" windowHeight="895" tabRatio="981" activeSheetId="1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23" i="18" l="1"/>
  <c r="AR113" i="18"/>
  <c r="AI77" i="18"/>
  <c r="AR77" i="18" s="1"/>
  <c r="AR87" i="18" s="1"/>
  <c r="AR86" i="18"/>
  <c r="AR122" i="18"/>
  <c r="AR83" i="18"/>
  <c r="AR75" i="18"/>
  <c r="AC8" i="18"/>
  <c r="AL21" i="4"/>
  <c r="AL31" i="4" s="1"/>
  <c r="AL23" i="4"/>
  <c r="AU29" i="1"/>
  <c r="AU23" i="1"/>
  <c r="AU21" i="1"/>
  <c r="AU22" i="1"/>
  <c r="AU24" i="1"/>
  <c r="AU31" i="1" l="1"/>
  <c r="AI120" i="18" l="1"/>
  <c r="AR120" i="18" s="1"/>
  <c r="AX120" i="18"/>
  <c r="AU120" i="18"/>
  <c r="AW135" i="18" l="1"/>
  <c r="AS135" i="18"/>
  <c r="AR121" i="18"/>
  <c r="AX121" i="18"/>
  <c r="AU121" i="18"/>
  <c r="AO135" i="18"/>
  <c r="AC20" i="18"/>
  <c r="AG29" i="4" l="1"/>
  <c r="AB29" i="4"/>
  <c r="V32" i="1"/>
  <c r="AU32" i="1"/>
  <c r="AU26" i="1"/>
  <c r="AU27" i="1"/>
  <c r="Z32" i="1"/>
  <c r="AU28" i="1" l="1"/>
  <c r="AR28" i="18" l="1"/>
  <c r="AU33" i="1" l="1"/>
  <c r="BE33" i="1" s="1"/>
  <c r="AW133" i="18" l="1"/>
  <c r="AS133" i="18"/>
  <c r="AO133" i="18"/>
  <c r="AU25" i="1" l="1"/>
  <c r="AU34" i="1" s="1"/>
  <c r="BE29" i="1" s="1"/>
  <c r="AG30" i="4" l="1"/>
  <c r="AV30" i="4" s="1"/>
  <c r="AG26" i="4"/>
  <c r="AV26" i="4" s="1"/>
  <c r="AG24" i="4"/>
  <c r="AV24" i="4" s="1"/>
  <c r="AG23" i="4"/>
  <c r="AB30" i="4"/>
  <c r="AQ30" i="4" s="1"/>
  <c r="AB26" i="4"/>
  <c r="AQ26" i="4" s="1"/>
  <c r="AB24" i="4"/>
  <c r="AQ24" i="4" s="1"/>
  <c r="AB23" i="4"/>
  <c r="W30" i="4"/>
  <c r="W26" i="4"/>
  <c r="AL26" i="4" s="1"/>
  <c r="W24" i="4"/>
  <c r="AL24" i="4" s="1"/>
  <c r="W23" i="4"/>
  <c r="W29" i="4" l="1"/>
  <c r="AL30" i="4"/>
  <c r="AL29" i="4" s="1"/>
  <c r="CB27" i="4" s="1"/>
  <c r="AX114" i="18"/>
  <c r="AU114" i="18"/>
  <c r="AR114" i="18"/>
  <c r="AW146" i="18" l="1"/>
  <c r="AS146" i="18"/>
  <c r="AO146" i="18"/>
  <c r="AW134" i="18"/>
  <c r="AS134" i="18"/>
  <c r="AO134" i="18"/>
  <c r="AW131" i="18"/>
  <c r="AS131" i="18"/>
  <c r="AO131" i="18"/>
  <c r="AR26" i="18"/>
  <c r="AU26" i="18"/>
  <c r="AX26" i="18"/>
  <c r="AU27" i="18" l="1"/>
  <c r="AX27" i="18"/>
  <c r="AR31" i="18" l="1"/>
  <c r="AR49" i="18"/>
  <c r="AU75" i="18"/>
  <c r="AX75" i="18"/>
  <c r="AU74" i="18"/>
  <c r="AX74" i="18"/>
  <c r="AR74" i="18"/>
  <c r="AU73" i="18"/>
  <c r="AX73" i="18"/>
  <c r="AR73" i="18"/>
  <c r="AR50" i="18" l="1"/>
  <c r="BM11" i="18"/>
  <c r="AS11" i="18"/>
  <c r="AK11" i="18"/>
  <c r="AK8" i="18" s="1"/>
  <c r="AR27" i="18" l="1"/>
  <c r="AU31" i="18"/>
  <c r="AX31" i="18"/>
  <c r="AO38" i="18"/>
  <c r="AO39" i="18" s="1"/>
  <c r="AS38" i="18"/>
  <c r="AS39" i="18" s="1"/>
  <c r="AW39" i="18"/>
  <c r="AR56" i="18"/>
  <c r="AU56" i="18"/>
  <c r="AX56" i="18"/>
  <c r="AR57" i="18"/>
  <c r="AU57" i="18"/>
  <c r="AX57" i="18"/>
  <c r="AR58" i="18"/>
  <c r="AU58" i="18"/>
  <c r="AX58" i="18"/>
  <c r="AR59" i="18"/>
  <c r="AU59" i="18"/>
  <c r="AX59" i="18"/>
  <c r="AR60" i="18"/>
  <c r="AU60" i="18"/>
  <c r="AX60" i="18"/>
  <c r="AR61" i="18"/>
  <c r="AU61" i="18"/>
  <c r="AX61" i="18"/>
  <c r="AR68" i="18"/>
  <c r="AU68" i="18"/>
  <c r="AX68" i="18"/>
  <c r="AR69" i="18"/>
  <c r="AU69" i="18"/>
  <c r="AX69" i="18"/>
  <c r="AR70" i="18"/>
  <c r="AU70" i="18"/>
  <c r="AX70" i="18"/>
  <c r="AR71" i="18"/>
  <c r="AU71" i="18"/>
  <c r="AX71" i="18"/>
  <c r="AR72" i="18"/>
  <c r="AU72" i="18"/>
  <c r="AX72" i="18"/>
  <c r="AR76" i="18"/>
  <c r="AU76" i="18"/>
  <c r="AX76" i="18"/>
  <c r="AU77" i="18"/>
  <c r="AX77" i="18"/>
  <c r="AR78" i="18"/>
  <c r="AU78" i="18"/>
  <c r="AX78" i="18"/>
  <c r="BM13" i="18" l="1"/>
  <c r="AX87" i="18"/>
  <c r="AU87" i="18"/>
  <c r="AX49" i="18"/>
  <c r="AX50" i="18" s="1"/>
  <c r="AX62" i="18"/>
  <c r="AR62" i="18"/>
  <c r="AU49" i="18"/>
  <c r="AU50" i="18" s="1"/>
  <c r="AU62" i="18"/>
  <c r="AU112" i="18"/>
  <c r="AX112" i="18"/>
  <c r="AU111" i="18"/>
  <c r="AX111" i="18"/>
  <c r="AR111" i="18"/>
  <c r="AR112" i="18"/>
  <c r="AU110" i="18"/>
  <c r="AX110" i="18"/>
  <c r="AJ34" i="3" l="1"/>
  <c r="AR110" i="18" l="1"/>
  <c r="AR109" i="18"/>
  <c r="AO145" i="18" l="1"/>
  <c r="AS145" i="18"/>
  <c r="AW145" i="18"/>
  <c r="AW130" i="18"/>
  <c r="AW132" i="18"/>
  <c r="AO130" i="18"/>
  <c r="AO132" i="18"/>
  <c r="AS130" i="18"/>
  <c r="AS132" i="18"/>
  <c r="AW129" i="18"/>
  <c r="AJ33" i="3"/>
  <c r="AR23" i="3"/>
  <c r="AK20" i="18" l="1"/>
  <c r="AS8" i="18"/>
  <c r="AS20" i="18" s="1"/>
  <c r="AS101" i="18" l="1"/>
  <c r="AW101" i="18"/>
  <c r="AO101" i="18"/>
  <c r="AQ23" i="4"/>
  <c r="AV23" i="4"/>
  <c r="AW147" i="18" l="1"/>
  <c r="AO147" i="18"/>
  <c r="AS147" i="18"/>
  <c r="AS129" i="18"/>
  <c r="AW143" i="18"/>
  <c r="AS143" i="18"/>
  <c r="AO143" i="18"/>
  <c r="AW144" i="18"/>
  <c r="AS144" i="18"/>
  <c r="AO144" i="18"/>
  <c r="AW142" i="18"/>
  <c r="AS142" i="18"/>
  <c r="AO142" i="18"/>
  <c r="AO129" i="18"/>
  <c r="AO136" i="18" s="1"/>
  <c r="BM17" i="18" l="1"/>
  <c r="AW136" i="18"/>
  <c r="AS136" i="18"/>
  <c r="AW148" i="18"/>
  <c r="AS148" i="18"/>
  <c r="AO148" i="18"/>
  <c r="AJ35" i="3"/>
  <c r="AR11" i="3"/>
  <c r="AS77" i="3"/>
  <c r="AS76" i="3"/>
  <c r="AS67" i="3"/>
  <c r="AS66" i="3"/>
  <c r="AS65" i="3"/>
  <c r="AS57" i="3"/>
  <c r="AS68" i="3" l="1"/>
  <c r="AJ36" i="3"/>
  <c r="AS48" i="3"/>
  <c r="AS78" i="3"/>
  <c r="AQ29" i="4"/>
  <c r="AQ21" i="4" s="1"/>
  <c r="AQ31" i="4" s="1"/>
  <c r="AV29" i="4"/>
  <c r="AV21" i="4" s="1"/>
  <c r="AV31" i="4" s="1"/>
  <c r="AX109" i="18" l="1"/>
  <c r="AU109" i="18"/>
  <c r="AX108" i="18"/>
  <c r="AU108" i="18"/>
  <c r="AW102" i="18"/>
  <c r="AS102" i="18"/>
  <c r="AO102" i="18"/>
  <c r="BM15" i="18" s="1"/>
  <c r="AW93" i="18"/>
  <c r="AS93" i="18"/>
  <c r="AO93" i="18"/>
  <c r="AU123" i="18" l="1"/>
  <c r="AX123" i="18"/>
  <c r="AX32" i="18"/>
  <c r="AU32" i="18"/>
  <c r="AR32" i="18"/>
  <c r="BM9" i="18" s="1"/>
  <c r="AR10" i="3" l="1"/>
  <c r="AR12" i="3" s="1"/>
  <c r="AR24" i="3" l="1"/>
  <c r="AC11" i="1" l="1"/>
</calcChain>
</file>

<file path=xl/sharedStrings.xml><?xml version="1.0" encoding="utf-8"?>
<sst xmlns="http://schemas.openxmlformats.org/spreadsheetml/2006/main" count="543" uniqueCount="247">
  <si>
    <t>Наименование показателя</t>
  </si>
  <si>
    <t>Код строки</t>
  </si>
  <si>
    <t>3</t>
  </si>
  <si>
    <t>4</t>
  </si>
  <si>
    <t>5</t>
  </si>
  <si>
    <t>6</t>
  </si>
  <si>
    <t xml:space="preserve"> </t>
  </si>
  <si>
    <t>х</t>
  </si>
  <si>
    <t>Всего</t>
  </si>
  <si>
    <t>Код 
строки</t>
  </si>
  <si>
    <t>2</t>
  </si>
  <si>
    <t>Количество дней</t>
  </si>
  <si>
    <t>Итого</t>
  </si>
  <si>
    <t>Сумма</t>
  </si>
  <si>
    <t>0100</t>
  </si>
  <si>
    <t>0110</t>
  </si>
  <si>
    <t>0200</t>
  </si>
  <si>
    <t>0210</t>
  </si>
  <si>
    <t>0220</t>
  </si>
  <si>
    <t>0230</t>
  </si>
  <si>
    <t>0231</t>
  </si>
  <si>
    <t>0300</t>
  </si>
  <si>
    <t>0310</t>
  </si>
  <si>
    <t>0320</t>
  </si>
  <si>
    <t>0400</t>
  </si>
  <si>
    <t>0500</t>
  </si>
  <si>
    <t>0600</t>
  </si>
  <si>
    <t>Сумма
(гр.3 х гр.4 х гр.5)</t>
  </si>
  <si>
    <t>Наименование товара, работы, услуги</t>
  </si>
  <si>
    <t>Земельный налог</t>
  </si>
  <si>
    <t xml:space="preserve">Итого </t>
  </si>
  <si>
    <t>5. Обоснование (расчет) плановых показателей расходов на оплату труда и страховых взносов на обязательное социальное страхование работников учреждения</t>
  </si>
  <si>
    <t>5.1. Обоснование (расчет) плановых показателей расходов на оплату труда</t>
  </si>
  <si>
    <t>Задолженность перед персоналом по оплате труда (кредиторская задолженность)на начало года</t>
  </si>
  <si>
    <t>Задолженность перед персоналом по оплате труда (кредиторская задолженность)на конец года</t>
  </si>
  <si>
    <t>Планируемые выплаты на оплату труда</t>
  </si>
  <si>
    <t>Задолженность персонала по полученным авансам (дебиторская задолженность)на конец года</t>
  </si>
  <si>
    <t>на  2020 год
(на текущий 
финансовый год)</t>
  </si>
  <si>
    <t>на  2021 год 
(на первый год 
планового периода)</t>
  </si>
  <si>
    <t>на  2022 год 
(на второй год 
планового периода)</t>
  </si>
  <si>
    <t>Сумма, руб.</t>
  </si>
  <si>
    <t>5.1.1. Расчет фонда оплаты труда</t>
  </si>
  <si>
    <t xml:space="preserve">Наименование должности </t>
  </si>
  <si>
    <t>№ п/п</t>
  </si>
  <si>
    <t>Расчетная численность работников</t>
  </si>
  <si>
    <t>Ежемесячная надбавка к должностному окладу, %</t>
  </si>
  <si>
    <t>Фонд оплаты труда в год (гр.3 x гр.4 х 1 + гр.8/100)х12)</t>
  </si>
  <si>
    <t>Среднемесячный размер оплаты труда на одного работника, руб.</t>
  </si>
  <si>
    <t xml:space="preserve"> в том числе:</t>
  </si>
  <si>
    <t>расчетные должностные оклады</t>
  </si>
  <si>
    <t>выплаты компенсационного характера</t>
  </si>
  <si>
    <t>выплаты стимулирующего характера</t>
  </si>
  <si>
    <t>Педагогические работники</t>
  </si>
  <si>
    <t>5.2. Обоснование (расчет) плановых показателей по выплатам на страховые взносы на обязательное социальное страхование</t>
  </si>
  <si>
    <t>5.2.1. Обоснование (расчет) плановых показателей по выплатам на страховые взносы на обязательное социальное страхование</t>
  </si>
  <si>
    <t>Сумма излишне уплаченных либо излишне взысканных страховых взносов (дебиторская задолженность) на начало года</t>
  </si>
  <si>
    <t>Страховые взносы на обязательное социальное страхование</t>
  </si>
  <si>
    <t>Сумма излишне уплаченных либо излишне взысканных страховых взносов (дебиторская задолженность) на конец года</t>
  </si>
  <si>
    <t xml:space="preserve">Планируемых выплаты на страховые взносы на обязательное социальное страхование </t>
  </si>
  <si>
    <t>Размер базы для начисления страховых взносов, руб.</t>
  </si>
  <si>
    <t>Сумма взноса, руб.</t>
  </si>
  <si>
    <t>по ставке 10,0 %</t>
  </si>
  <si>
    <t>Страховые взносы  в Фонд социального страхования Российской Федерации, всего</t>
  </si>
  <si>
    <t>в том числе: 
 обязательное социальное страхование на случай временной нетрудоспособности и в связи с материнством по ставке 2,9 %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</si>
  <si>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</si>
  <si>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</si>
  <si>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__%&lt;*&gt;</t>
  </si>
  <si>
    <t>обязательное социальное страхование от несчастных случаев на производстве и профессиональных заболеваний по ставке ___%&lt;*&gt;</t>
  </si>
  <si>
    <t>Страховые взносы в Федеральный фонд обязательного медицинского страхования, всего</t>
  </si>
  <si>
    <t>в том числе: 
страховые взносы на обязательное медицинское страхование  по ставке 5,1 %</t>
  </si>
  <si>
    <r>
      <rPr>
        <vertAlign val="superscript"/>
        <sz val="8"/>
        <rFont val="Times New Roman"/>
        <family val="1"/>
        <charset val="204"/>
      </rPr>
      <t xml:space="preserve">*  </t>
    </r>
    <r>
      <rPr>
        <sz val="8"/>
        <rFont val="Times New Roman"/>
        <family val="1"/>
        <charset val="204"/>
      </rPr>
      <t>Указываются страховые тарифы, дифференцированные по классам профессионального риска, установленные Федеральным законом от 22 декабря 2005 г., № 179-ФЗ «О страховых тарифах на обязательное социальное страхование от несчастных случаев на производстве и профессиональных заболеваний на 2006 год» (Собрание законодательства Российской Федерации, 2005, № 52, ст. 5592; 2019, № 52, ст.7763).</t>
    </r>
  </si>
  <si>
    <t>5.3. Обоснование (расчет) плановых показателей по выплатам компенсационного характера персоналу, за исключением фонда оплаты труда</t>
  </si>
  <si>
    <t>5.3.1. Обоснование (расчет) выплат персоналу при направлении в служебные командировки</t>
  </si>
  <si>
    <t>Средний размер выплаты на 1 работника в день, руб.</t>
  </si>
  <si>
    <t>Количество работников, чел</t>
  </si>
  <si>
    <t>Сумма, руб. (гр.3 х гр.4 х гр.5)</t>
  </si>
  <si>
    <t>Итого:</t>
  </si>
  <si>
    <t>5.3.2. Обоснование (расчет) иных компенсационных выплат работникам</t>
  </si>
  <si>
    <t>Наименование расходов</t>
  </si>
  <si>
    <t>Численность работников, получающих выплату</t>
  </si>
  <si>
    <t>Количество выплат в год на одного работника</t>
  </si>
  <si>
    <t>Размер выплаты в месяц, руб.</t>
  </si>
  <si>
    <t>5.4. Обоснование (расчет) плановых показателей по выплатам на социальное обеспечение и иные выплаты населению</t>
  </si>
  <si>
    <t>Размер одной выплаты, руб.</t>
  </si>
  <si>
    <t>Количество выплат в год</t>
  </si>
  <si>
    <t>Общая сумма выплат, руб. (гр.3 х гр.4)</t>
  </si>
  <si>
    <t>5.5. Обоснование (расчет) плановых показателей расходов на уплату налога на имущества организации, земельного налога, водного налога, транспортного налога</t>
  </si>
  <si>
    <t>Наименование расходов (с указанием объекта налогообложения)</t>
  </si>
  <si>
    <t>Налоговая база, основания оплаты сбора, платежа (с учетом особенностей определения налоговой базы), руб.</t>
  </si>
  <si>
    <t>Ставка налога, сумма сбора, платежа (с учетом налоговых льгот, оснований и порядка их применения, порядка и сроков уплаты),%</t>
  </si>
  <si>
    <t>Сумма исчисленного налога, подлежащего уплате, руб. (гр.3 х гр..4 /100)</t>
  </si>
  <si>
    <t>5.6. Обоснование (расчет) плановых показателей по расходам на уплату прочих налогов, сборов, других платежей</t>
  </si>
  <si>
    <t>5.7. Обоснование (расчет) плановых показателей по расходам безвозмездное перечисление организациям и физическим лицам</t>
  </si>
  <si>
    <t>Общая сумма, руб. (гр.3 х гр..4 )</t>
  </si>
  <si>
    <t>5.8. Обоснование (расчет) плановых показателей по прочим расходам (кроме расходов на закупку товаров, работ и услуг)</t>
  </si>
  <si>
    <t>5.9. Обоснование (расчет) плановых показателей по расходам на закупки товаров, работ, услуг</t>
  </si>
  <si>
    <t>Произведенные  предварительные платежи (авансы) по контрактам  (договорам) (дебиторская задолженность) на начало года</t>
  </si>
  <si>
    <t>Расходы на закупки товаров, работ и услуг, всего</t>
  </si>
  <si>
    <t>в том числе: услуги связи</t>
  </si>
  <si>
    <t>транспортные услуги</t>
  </si>
  <si>
    <t>коммунальные услуги</t>
  </si>
  <si>
    <t>аренда имущества</t>
  </si>
  <si>
    <t>содержание имущества</t>
  </si>
  <si>
    <t>обязательное страхование</t>
  </si>
  <si>
    <t>0330</t>
  </si>
  <si>
    <t>0340</t>
  </si>
  <si>
    <t>0350</t>
  </si>
  <si>
    <t>0360</t>
  </si>
  <si>
    <t>0370</t>
  </si>
  <si>
    <t>0380</t>
  </si>
  <si>
    <t>0390</t>
  </si>
  <si>
    <t>приобретение объектов движимого имущества</t>
  </si>
  <si>
    <t>приобретение материальных запасов</t>
  </si>
  <si>
    <t>Произведенные  предварительные платежи (авансы) по контрактам  (договорам) (дебиторская задолженность) на конец года</t>
  </si>
  <si>
    <t>5.9.1. Обоснования (расчет) плановых показателей по расходам на услуги связи</t>
  </si>
  <si>
    <t>Количество услуг,ед.</t>
  </si>
  <si>
    <t>Количество платежей в год/количество пересылаемой корреспонденции, ед.</t>
  </si>
  <si>
    <t>Стоимость за единицу/ежемесячную абонентскую плату в расчете на один абонентский номер/размер повременной платы телефонных соединений(интернет-услуги и (или) интернет-трафика)/стоимость пересылки корреспонденции, руб.</t>
  </si>
  <si>
    <t>Сумма, руб. (гр. 3(4,5) х гр. 6(7,8) х гр. 9(10,11))</t>
  </si>
  <si>
    <t>на  2020 год
(на текущий финансовый год)</t>
  </si>
  <si>
    <t>на  2021 год
(на первый год планового периода)</t>
  </si>
  <si>
    <t>на  2022 год
(на второй год планового периода)</t>
  </si>
  <si>
    <t>5.9.2. Обоснования (расчет) плановых показателей по расходам на транспортные услуги</t>
  </si>
  <si>
    <t>Вид услуги перевозки</t>
  </si>
  <si>
    <t>Количество услуг перевозки, ед.</t>
  </si>
  <si>
    <t>Цена услуги перевозки, руб.</t>
  </si>
  <si>
    <t>Сумма, руб. (гр.3(4,5) х гр. 6(7,8))</t>
  </si>
  <si>
    <t>5.9.3. Обоснования (расчет) плановых показателей по расходам на коммунальные услуги</t>
  </si>
  <si>
    <t>Вид коммунальной услуги</t>
  </si>
  <si>
    <t>Количество объектов,ед.</t>
  </si>
  <si>
    <t>Расчетная потребность планового потребления ресурсов, ед.</t>
  </si>
  <si>
    <t>Тариф (с учетом НДС), руб.</t>
  </si>
  <si>
    <t>5.9.4. Обоснования (расчет) плановых показателей по расходам на аренду имущества</t>
  </si>
  <si>
    <t>Арендуемая площадь (количество объектов, оборудования, иного имущества), кв. м. (ед.)</t>
  </si>
  <si>
    <t>Продолжительность аренды (месяц,сутки,час)</t>
  </si>
  <si>
    <t>Цена аренды в месяц (сутки,час)/стоимость возмещаемых услуг по содержанию, руб.</t>
  </si>
  <si>
    <t>5.9.5. Обоснования (расчет) плановых показателей по расходам на содержание имущества</t>
  </si>
  <si>
    <t>Наименование объекта</t>
  </si>
  <si>
    <t>Объект</t>
  </si>
  <si>
    <t>Количество работ (услуг), ед.</t>
  </si>
  <si>
    <t>Сметная стоимость работ (услуг), руб.</t>
  </si>
  <si>
    <t>5.9.6. Обоснования (расчет) плановых показателей по расходам на обязательное страхование</t>
  </si>
  <si>
    <t>Базовые ставки страховых тарифов и поправочных коэффициентов к ним, руб.</t>
  </si>
  <si>
    <t>5.9.7. Обоснования (расчет) плановых показателей по расходам на повышение квалификации (профессиональную переподготовку)</t>
  </si>
  <si>
    <t>Цена обучения одного работника, руб.</t>
  </si>
  <si>
    <t>Количество застрахованных работников, застрахованного имущества, чел. (ед.)</t>
  </si>
  <si>
    <t xml:space="preserve">Количество работников, направляемых на повышение квалификации (профессиональную переподготовку) , чел. </t>
  </si>
  <si>
    <t>5.9.8. Обоснование (расчет) плановых показателей по расходам на оплату услуг и работ, не указанных в пунктах 5.9.1-5.9.7 (медицинских осмотров, информационных услуг, консультационных услуг, экспертных услуг, научно-исследовательских работ, типографских услуг).</t>
  </si>
  <si>
    <t>Численность работников, чел.</t>
  </si>
  <si>
    <t>Стоимость работ (услуг) по содержанию, руб.</t>
  </si>
  <si>
    <t>5.9.9. Обоснование (расчет) плановых показателей по расходам на приобретение объектов движимого имущества</t>
  </si>
  <si>
    <t>Количество объектов необходимого движимого имущества, ед.</t>
  </si>
  <si>
    <t>Стоимость приобретения необходимого движимого имущества, руб.</t>
  </si>
  <si>
    <t>5.9.10. Обоснование (расчет) плановых показателей по расходам на приобретение материальных запасов</t>
  </si>
  <si>
    <t>Потребность в приобретении материальных запасов с учетом наличия указанного имущества в запасе, ед.</t>
  </si>
  <si>
    <t>Стоимость приобретения материальных запасов, руб.</t>
  </si>
  <si>
    <t>5.9.11. Обоснование (расчет) плановых показателей по расходам на осуществление капитальных вложений</t>
  </si>
  <si>
    <t>Сметная стоимость объекта капитального строительства, руб.</t>
  </si>
  <si>
    <t>1</t>
  </si>
  <si>
    <t>5.2.2. Расчет страховых взносов на обязательное социальное страхование</t>
  </si>
  <si>
    <t>Услуги связи интернет</t>
  </si>
  <si>
    <t>Транспортные услуги</t>
  </si>
  <si>
    <t>Руководитель, специалисты  служащие</t>
  </si>
  <si>
    <t>Рабочие</t>
  </si>
  <si>
    <t>Поставка теплоэнергии</t>
  </si>
  <si>
    <t>Поставка электроэнергии</t>
  </si>
  <si>
    <t>Вывоз ТКО</t>
  </si>
  <si>
    <t>Техническое обслуживание объектовой станции Стрелец Мониторинг</t>
  </si>
  <si>
    <t>Хозяйственные товары, прочие МЗ</t>
  </si>
  <si>
    <t>Медосмотр сотрудников</t>
  </si>
  <si>
    <t>Страховые взносы в Пенсионный фонд Российской Федерации, всего по ставке 22,0 %</t>
  </si>
  <si>
    <t>прочие работы и услуги в том числе: повышение квалификации (профессиональная переподготовка)</t>
  </si>
  <si>
    <r>
      <t xml:space="preserve">Задолженность по принятым и неисполненным обязательствам, полученые предварительные платежи (авансы) по контрактам  (договорам) (кредиторская задолженность) на начало </t>
    </r>
    <r>
      <rPr>
        <b/>
        <sz val="12"/>
        <rFont val="Times New Roman Cyr"/>
        <charset val="204"/>
      </rPr>
      <t>года 2020</t>
    </r>
  </si>
  <si>
    <t>Услуги связи</t>
  </si>
  <si>
    <t>Приобретение основных средств (санитайзеров, дозаторов, рециркуляторов)</t>
  </si>
  <si>
    <t>Приобретение электронно-вычислительной и оргтехники</t>
  </si>
  <si>
    <t>Руководитель-директор</t>
  </si>
  <si>
    <t>Обслуживание теплоузла</t>
  </si>
  <si>
    <t>Охранные услуги КТС</t>
  </si>
  <si>
    <t>Повышение квалификации, участие в семинарах</t>
  </si>
  <si>
    <t>Итого по платным услугам (02.01.00)</t>
  </si>
  <si>
    <t>Итого субсидии на выполнение муниципального задания (04.00.00)</t>
  </si>
  <si>
    <t>Пособие за первые 3 дня временной нетрудоспособности за счет средств работодателя</t>
  </si>
  <si>
    <t>Услуги водоснабжения и водоотведения</t>
  </si>
  <si>
    <t>Техническое обслуживание АПС</t>
  </si>
  <si>
    <t>Дератизация помещения</t>
  </si>
  <si>
    <t>Техническое обслуживание видеонаблюдения</t>
  </si>
  <si>
    <t>Текущий ремонт помещения</t>
  </si>
  <si>
    <t>Изготовление ключей ЭЦП</t>
  </si>
  <si>
    <t>Приобретение и использование справочно-правовых систем</t>
  </si>
  <si>
    <t>на  2021 год
(на текущий финансовый год)</t>
  </si>
  <si>
    <t>на  2022 год
(на первый год планового периода)</t>
  </si>
  <si>
    <t>на  2023 год
(на второй год планового периода)</t>
  </si>
  <si>
    <t xml:space="preserve">Акарицидная обработка </t>
  </si>
  <si>
    <t>Опрессовка</t>
  </si>
  <si>
    <t>Заправка картриджей</t>
  </si>
  <si>
    <t>Услуги СЭС</t>
  </si>
  <si>
    <t xml:space="preserve">Всего  </t>
  </si>
  <si>
    <t>на  2021 год
(на текущий 
финансовый год)</t>
  </si>
  <si>
    <t>на  2022 год 
(на первый год 
планового периода)</t>
  </si>
  <si>
    <t>на  2023 год 
(на второй год 
планового периода)</t>
  </si>
  <si>
    <t>Контентная фильтрация</t>
  </si>
  <si>
    <t>Услуги охраны</t>
  </si>
  <si>
    <t>Поставка ПО</t>
  </si>
  <si>
    <t>Приобретение комплекта школьной мебели для класса</t>
  </si>
  <si>
    <t>Приобретение технологического оборудования</t>
  </si>
  <si>
    <t>Прочие основные средства</t>
  </si>
  <si>
    <t>Приобретение образовательных стендов, методических материалов</t>
  </si>
  <si>
    <t>Бланки строгой отчетности</t>
  </si>
  <si>
    <t>Канцтовары, бумага</t>
  </si>
  <si>
    <t>Картриджи</t>
  </si>
  <si>
    <t>Строительные материалы</t>
  </si>
  <si>
    <t>Прочие работы</t>
  </si>
  <si>
    <t xml:space="preserve">Налог на имущество </t>
  </si>
  <si>
    <t>Классные руководители</t>
  </si>
  <si>
    <t>Молодые специалисты</t>
  </si>
  <si>
    <t>Итого по целевым средствам (05.01.00)</t>
  </si>
  <si>
    <t xml:space="preserve">Планируемые выплаты на закупку товаров, работ и услуг                                                                                           (с. 0100 + с. 0300 + с. 0500 – с. 0200 – с. 0400) </t>
  </si>
  <si>
    <t>Задолженность по обязательствам    (кредиторская задолженность)                на начало года</t>
  </si>
  <si>
    <t>Задолженность по уплате страховых взносов (кредиторская задолженность)   на конец года</t>
  </si>
  <si>
    <t>Налог на экологию</t>
  </si>
  <si>
    <t>на  2021 год                          
(на текущий финансовый год)</t>
  </si>
  <si>
    <t>на  2022 год                          
(на первый год
 планового периода)</t>
  </si>
  <si>
    <t>на  2023 год                          
(на второй год планового периода)</t>
  </si>
  <si>
    <t>Приобретение компьютерных кресел</t>
  </si>
  <si>
    <t>Обслуживание сайта</t>
  </si>
  <si>
    <r>
      <t>Задолженность по принятым и неисполненным обязательствам, полученые предварительные платежи (авансы) по контрактам  (договорам) (кредиторская задолженность) на конец</t>
    </r>
    <r>
      <rPr>
        <b/>
        <sz val="14"/>
        <rFont val="Times New Roman Cyr"/>
        <charset val="204"/>
      </rPr>
      <t xml:space="preserve"> </t>
    </r>
    <r>
      <rPr>
        <b/>
        <u/>
        <sz val="14"/>
        <rFont val="Times New Roman Cyr"/>
        <charset val="204"/>
      </rPr>
      <t>года 2020</t>
    </r>
  </si>
  <si>
    <t>Уплата иных платежей (штрафы,пени)</t>
  </si>
  <si>
    <t>Очистка систем вентиляции</t>
  </si>
  <si>
    <t>Испытание внутреннего пожарного водовода на водоотдачу</t>
  </si>
  <si>
    <t>Ремонт системы ХВС</t>
  </si>
  <si>
    <t>Приобретение кухонного оборудования</t>
  </si>
  <si>
    <t>Организация питания ЛДП</t>
  </si>
  <si>
    <t>Обследование персонала ЛДП на Covid-19</t>
  </si>
  <si>
    <t>Благоустройство территории</t>
  </si>
  <si>
    <t>Ремонт системы канализации</t>
  </si>
  <si>
    <t>Ремонт крыльца, пандуса</t>
  </si>
  <si>
    <t>Экскурсионная поездка</t>
  </si>
  <si>
    <t>Замена оконных блоков</t>
  </si>
  <si>
    <t>Выплаты по подготовке к ГИА</t>
  </si>
  <si>
    <t>Прохождение экспертизы</t>
  </si>
  <si>
    <t>Монтаж СКУД и СОУЭ</t>
  </si>
  <si>
    <t>Бесплатное питание</t>
  </si>
  <si>
    <t>340+310</t>
  </si>
  <si>
    <t>226+228</t>
  </si>
  <si>
    <t>Пожарные риски</t>
  </si>
  <si>
    <t>Заливка катка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</si>
</sst>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"/>
    <numFmt numFmtId="167" formatCode="#,##0.00_ ;\-#,##0.00\ 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name val="Times New Roman Cyr"/>
      <family val="1"/>
      <charset val="204"/>
    </font>
    <font>
      <sz val="10"/>
      <name val="Times New Roman"/>
      <family val="2"/>
      <charset val="204"/>
    </font>
    <font>
      <i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name val="Calibri"/>
      <family val="2"/>
      <scheme val="minor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8"/>
      <name val="Times New Roman"/>
      <family val="2"/>
      <charset val="204"/>
    </font>
    <font>
      <sz val="8"/>
      <name val="Calibri"/>
      <family val="2"/>
      <scheme val="minor"/>
    </font>
    <font>
      <sz val="10"/>
      <color rgb="FF0000F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0.5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u/>
      <sz val="14"/>
      <name val="Times New Roman Cyr"/>
      <charset val="204"/>
    </font>
    <font>
      <b/>
      <sz val="8"/>
      <name val="Times New Roman Cyr"/>
      <charset val="204"/>
    </font>
    <font>
      <b/>
      <sz val="11"/>
      <name val="Times New Roman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i/>
      <sz val="14"/>
      <name val="Times New Roman Cyr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color rgb="FFFF000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</cellStyleXfs>
  <cellXfs count="597">
    <xf numFmtId="0" fontId="0" fillId="0" borderId="0" xfId="0"/>
    <xf numFmtId="0" fontId="3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7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7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Border="1" applyAlignment="1">
      <alignment horizontal="left"/>
    </xf>
    <xf numFmtId="0" fontId="7" fillId="0" borderId="0" xfId="0" applyFont="1"/>
    <xf numFmtId="0" fontId="7" fillId="0" borderId="0" xfId="0" applyFont="1" applyFill="1" applyAlignment="1"/>
    <xf numFmtId="0" fontId="7" fillId="0" borderId="0" xfId="0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vertical="center" wrapText="1"/>
    </xf>
    <xf numFmtId="0" fontId="7" fillId="2" borderId="0" xfId="0" applyFont="1" applyFill="1"/>
    <xf numFmtId="0" fontId="3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/>
    <xf numFmtId="0" fontId="3" fillId="2" borderId="0" xfId="0" applyFont="1" applyFill="1"/>
    <xf numFmtId="0" fontId="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/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/>
    <xf numFmtId="0" fontId="0" fillId="0" borderId="0" xfId="0" applyAlignment="1"/>
    <xf numFmtId="49" fontId="9" fillId="2" borderId="0" xfId="0" applyNumberFormat="1" applyFont="1" applyFill="1" applyBorder="1" applyAlignment="1">
      <alignment horizontal="right" vertical="center"/>
    </xf>
    <xf numFmtId="0" fontId="0" fillId="0" borderId="0" xfId="0" applyAlignment="1"/>
    <xf numFmtId="0" fontId="11" fillId="2" borderId="0" xfId="0" applyFont="1" applyFill="1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0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9" fillId="2" borderId="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wrapText="1"/>
    </xf>
    <xf numFmtId="0" fontId="9" fillId="2" borderId="0" xfId="0" applyNumberFormat="1" applyFont="1" applyFill="1" applyBorder="1" applyAlignment="1">
      <alignment horizontal="left"/>
    </xf>
    <xf numFmtId="0" fontId="20" fillId="2" borderId="0" xfId="0" applyFont="1" applyFill="1"/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/>
    <xf numFmtId="49" fontId="6" fillId="2" borderId="0" xfId="0" applyNumberFormat="1" applyFont="1" applyFill="1" applyBorder="1" applyAlignment="1">
      <alignment horizontal="center" wrapText="1"/>
    </xf>
    <xf numFmtId="0" fontId="0" fillId="0" borderId="0" xfId="0" applyAlignment="1"/>
    <xf numFmtId="0" fontId="18" fillId="0" borderId="0" xfId="0" applyFont="1"/>
    <xf numFmtId="0" fontId="8" fillId="2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/>
    </xf>
    <xf numFmtId="0" fontId="24" fillId="2" borderId="0" xfId="0" applyFont="1" applyFill="1" applyBorder="1" applyAlignment="1"/>
    <xf numFmtId="0" fontId="18" fillId="0" borderId="0" xfId="0" applyFont="1" applyAlignment="1"/>
    <xf numFmtId="0" fontId="8" fillId="2" borderId="0" xfId="0" applyFont="1" applyFill="1" applyBorder="1"/>
    <xf numFmtId="49" fontId="6" fillId="2" borderId="0" xfId="0" applyNumberFormat="1" applyFont="1" applyFill="1" applyBorder="1"/>
    <xf numFmtId="49" fontId="6" fillId="2" borderId="0" xfId="0" applyNumberFormat="1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wrapText="1"/>
    </xf>
    <xf numFmtId="49" fontId="6" fillId="2" borderId="0" xfId="0" applyNumberFormat="1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4" fillId="2" borderId="0" xfId="0" applyFont="1" applyFill="1" applyBorder="1"/>
    <xf numFmtId="0" fontId="6" fillId="2" borderId="0" xfId="0" applyNumberFormat="1" applyFont="1" applyFill="1" applyBorder="1" applyAlignment="1">
      <alignment horizontal="left"/>
    </xf>
    <xf numFmtId="0" fontId="11" fillId="2" borderId="0" xfId="0" applyFont="1" applyFill="1" applyBorder="1" applyAlignment="1">
      <alignment horizontal="center" vertical="center" wrapText="1"/>
    </xf>
    <xf numFmtId="49" fontId="21" fillId="2" borderId="0" xfId="0" applyNumberFormat="1" applyFont="1" applyFill="1" applyBorder="1" applyAlignment="1"/>
    <xf numFmtId="0" fontId="11" fillId="2" borderId="0" xfId="0" applyFont="1" applyFill="1" applyBorder="1" applyAlignment="1">
      <alignment horizontal="left" vertical="center" wrapText="1" indent="4"/>
    </xf>
    <xf numFmtId="0" fontId="25" fillId="2" borderId="0" xfId="0" applyNumberFormat="1" applyFont="1" applyFill="1" applyBorder="1" applyAlignment="1">
      <alignment horizontal="left"/>
    </xf>
    <xf numFmtId="0" fontId="25" fillId="0" borderId="0" xfId="0" applyFont="1" applyFill="1"/>
    <xf numFmtId="0" fontId="28" fillId="2" borderId="0" xfId="0" applyFont="1" applyFill="1" applyBorder="1" applyAlignment="1"/>
    <xf numFmtId="0" fontId="13" fillId="0" borderId="0" xfId="0" applyFont="1" applyAlignment="1"/>
    <xf numFmtId="0" fontId="25" fillId="2" borderId="0" xfId="0" applyFont="1" applyFill="1"/>
    <xf numFmtId="0" fontId="25" fillId="2" borderId="0" xfId="0" applyFont="1" applyFill="1" applyBorder="1" applyAlignment="1">
      <alignment vertical="center" wrapText="1"/>
    </xf>
    <xf numFmtId="0" fontId="8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 indent="4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25" fillId="2" borderId="0" xfId="0" applyFont="1" applyFill="1" applyBorder="1" applyAlignment="1">
      <alignment horizontal="left" vertical="center" wrapText="1"/>
    </xf>
    <xf numFmtId="0" fontId="23" fillId="2" borderId="0" xfId="0" applyFont="1" applyFill="1" applyBorder="1"/>
    <xf numFmtId="0" fontId="6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8" fillId="0" borderId="1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23" fillId="2" borderId="0" xfId="0" applyFont="1" applyFill="1"/>
    <xf numFmtId="0" fontId="27" fillId="0" borderId="0" xfId="0" applyFont="1"/>
    <xf numFmtId="0" fontId="20" fillId="0" borderId="0" xfId="0" applyFont="1"/>
    <xf numFmtId="49" fontId="23" fillId="2" borderId="0" xfId="0" applyNumberFormat="1" applyFont="1" applyFill="1" applyBorder="1" applyAlignment="1">
      <alignment vertical="center" wrapText="1"/>
    </xf>
    <xf numFmtId="49" fontId="30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/>
    <xf numFmtId="16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left" vertical="center" wrapText="1"/>
    </xf>
    <xf numFmtId="0" fontId="3" fillId="2" borderId="0" xfId="0" applyNumberFormat="1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right" vertical="center"/>
    </xf>
    <xf numFmtId="0" fontId="11" fillId="2" borderId="17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wrapText="1"/>
    </xf>
    <xf numFmtId="0" fontId="6" fillId="2" borderId="7" xfId="0" applyNumberFormat="1" applyFont="1" applyFill="1" applyBorder="1" applyAlignment="1">
      <alignment horizontal="left" wrapText="1" indent="4"/>
    </xf>
    <xf numFmtId="0" fontId="11" fillId="2" borderId="17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/>
    <xf numFmtId="0" fontId="31" fillId="2" borderId="7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/>
    </xf>
    <xf numFmtId="0" fontId="38" fillId="2" borderId="17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wrapText="1"/>
    </xf>
    <xf numFmtId="49" fontId="45" fillId="2" borderId="0" xfId="0" applyNumberFormat="1" applyFont="1" applyFill="1" applyBorder="1" applyAlignment="1">
      <alignment horizontal="center" wrapText="1"/>
    </xf>
    <xf numFmtId="4" fontId="39" fillId="2" borderId="0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/>
    </xf>
    <xf numFmtId="0" fontId="10" fillId="2" borderId="0" xfId="0" applyFont="1" applyFill="1"/>
    <xf numFmtId="0" fontId="51" fillId="0" borderId="0" xfId="0" applyFont="1"/>
    <xf numFmtId="0" fontId="31" fillId="2" borderId="7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/>
    </xf>
    <xf numFmtId="0" fontId="42" fillId="2" borderId="7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52" fillId="0" borderId="0" xfId="0" applyFont="1"/>
    <xf numFmtId="0" fontId="17" fillId="2" borderId="0" xfId="0" applyFont="1" applyFill="1" applyBorder="1"/>
    <xf numFmtId="0" fontId="10" fillId="2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1" fillId="0" borderId="0" xfId="0" applyFont="1" applyFill="1" applyBorder="1" applyAlignment="1"/>
    <xf numFmtId="0" fontId="51" fillId="0" borderId="0" xfId="0" applyFont="1" applyFill="1" applyAlignment="1"/>
    <xf numFmtId="0" fontId="53" fillId="2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1" fillId="2" borderId="7" xfId="0" applyFont="1" applyFill="1" applyBorder="1" applyAlignment="1">
      <alignment horizontal="center" vertical="center" wrapText="1"/>
    </xf>
    <xf numFmtId="0" fontId="42" fillId="2" borderId="7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57" fillId="2" borderId="0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/>
    </xf>
    <xf numFmtId="0" fontId="38" fillId="2" borderId="8" xfId="0" applyFont="1" applyFill="1" applyBorder="1" applyAlignment="1">
      <alignment horizontal="center" vertical="center"/>
    </xf>
    <xf numFmtId="0" fontId="38" fillId="2" borderId="7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/>
    </xf>
    <xf numFmtId="0" fontId="38" fillId="2" borderId="8" xfId="0" applyFont="1" applyFill="1" applyBorder="1" applyAlignment="1">
      <alignment horizontal="left" vertical="center"/>
    </xf>
    <xf numFmtId="0" fontId="47" fillId="2" borderId="7" xfId="0" applyFont="1" applyFill="1" applyBorder="1" applyAlignment="1">
      <alignment horizontal="center" vertical="center"/>
    </xf>
    <xf numFmtId="0" fontId="47" fillId="2" borderId="8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47" fillId="2" borderId="7" xfId="0" applyFont="1" applyFill="1" applyBorder="1" applyAlignment="1">
      <alignment horizontal="center" vertical="center"/>
    </xf>
    <xf numFmtId="0" fontId="47" fillId="2" borderId="8" xfId="0" applyFont="1" applyFill="1" applyBorder="1" applyAlignment="1">
      <alignment horizontal="center" vertical="center"/>
    </xf>
    <xf numFmtId="4" fontId="0" fillId="0" borderId="0" xfId="0" applyNumberFormat="1"/>
    <xf numFmtId="4" fontId="31" fillId="2" borderId="17" xfId="0" applyNumberFormat="1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8" fillId="2" borderId="11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2" borderId="9" xfId="0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left" wrapText="1"/>
    </xf>
    <xf numFmtId="0" fontId="16" fillId="0" borderId="0" xfId="0" applyFont="1" applyAlignment="1">
      <alignment horizontal="left" wrapText="1"/>
    </xf>
    <xf numFmtId="49" fontId="34" fillId="2" borderId="17" xfId="0" applyNumberFormat="1" applyFont="1" applyFill="1" applyBorder="1" applyAlignment="1">
      <alignment horizontal="left" wrapText="1"/>
    </xf>
    <xf numFmtId="49" fontId="34" fillId="2" borderId="2" xfId="0" applyNumberFormat="1" applyFont="1" applyFill="1" applyBorder="1" applyAlignment="1">
      <alignment horizontal="center" wrapText="1"/>
    </xf>
    <xf numFmtId="49" fontId="34" fillId="2" borderId="8" xfId="0" applyNumberFormat="1" applyFont="1" applyFill="1" applyBorder="1" applyAlignment="1">
      <alignment horizontal="center" wrapText="1"/>
    </xf>
    <xf numFmtId="4" fontId="34" fillId="2" borderId="7" xfId="0" applyNumberFormat="1" applyFont="1" applyFill="1" applyBorder="1" applyAlignment="1">
      <alignment horizontal="center" vertic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4" fontId="34" fillId="2" borderId="8" xfId="0" applyNumberFormat="1" applyFont="1" applyFill="1" applyBorder="1" applyAlignment="1">
      <alignment horizontal="center" vertical="center" wrapText="1"/>
    </xf>
    <xf numFmtId="4" fontId="34" fillId="2" borderId="18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 wrapText="1"/>
    </xf>
    <xf numFmtId="49" fontId="34" fillId="2" borderId="15" xfId="0" applyNumberFormat="1" applyFont="1" applyFill="1" applyBorder="1" applyAlignment="1">
      <alignment horizontal="center" wrapText="1"/>
    </xf>
    <xf numFmtId="49" fontId="34" fillId="2" borderId="23" xfId="0" applyNumberFormat="1" applyFont="1" applyFill="1" applyBorder="1" applyAlignment="1">
      <alignment horizontal="center" wrapText="1"/>
    </xf>
    <xf numFmtId="4" fontId="34" fillId="2" borderId="14" xfId="0" applyNumberFormat="1" applyFont="1" applyFill="1" applyBorder="1" applyAlignment="1">
      <alignment horizontal="center" vertical="center" wrapText="1"/>
    </xf>
    <xf numFmtId="4" fontId="34" fillId="2" borderId="15" xfId="0" applyNumberFormat="1" applyFont="1" applyFill="1" applyBorder="1" applyAlignment="1">
      <alignment horizontal="center" vertical="center" wrapText="1"/>
    </xf>
    <xf numFmtId="4" fontId="34" fillId="2" borderId="23" xfId="0" applyNumberFormat="1" applyFont="1" applyFill="1" applyBorder="1" applyAlignment="1">
      <alignment horizontal="center" vertical="center" wrapText="1"/>
    </xf>
    <xf numFmtId="4" fontId="40" fillId="2" borderId="14" xfId="0" applyNumberFormat="1" applyFont="1" applyFill="1" applyBorder="1" applyAlignment="1">
      <alignment horizontal="center" vertical="center" wrapText="1"/>
    </xf>
    <xf numFmtId="4" fontId="40" fillId="2" borderId="15" xfId="0" applyNumberFormat="1" applyFont="1" applyFill="1" applyBorder="1" applyAlignment="1">
      <alignment horizontal="center" vertical="center" wrapText="1"/>
    </xf>
    <xf numFmtId="4" fontId="40" fillId="2" borderId="23" xfId="0" applyNumberFormat="1" applyFont="1" applyFill="1" applyBorder="1" applyAlignment="1">
      <alignment horizontal="center" vertical="center" wrapText="1"/>
    </xf>
    <xf numFmtId="4" fontId="40" fillId="2" borderId="16" xfId="0" applyNumberFormat="1" applyFont="1" applyFill="1" applyBorder="1" applyAlignment="1">
      <alignment horizontal="center" vertical="center" wrapText="1"/>
    </xf>
    <xf numFmtId="49" fontId="34" fillId="2" borderId="20" xfId="0" applyNumberFormat="1" applyFont="1" applyFill="1" applyBorder="1" applyAlignment="1">
      <alignment horizontal="center" wrapText="1"/>
    </xf>
    <xf numFmtId="49" fontId="34" fillId="2" borderId="22" xfId="0" applyNumberFormat="1" applyFont="1" applyFill="1" applyBorder="1" applyAlignment="1">
      <alignment horizontal="center" wrapText="1"/>
    </xf>
    <xf numFmtId="4" fontId="40" fillId="2" borderId="19" xfId="0" applyNumberFormat="1" applyFont="1" applyFill="1" applyBorder="1" applyAlignment="1">
      <alignment horizontal="center" vertical="center" wrapText="1"/>
    </xf>
    <xf numFmtId="4" fontId="40" fillId="2" borderId="20" xfId="0" applyNumberFormat="1" applyFont="1" applyFill="1" applyBorder="1" applyAlignment="1">
      <alignment horizontal="center" vertical="center" wrapText="1"/>
    </xf>
    <xf numFmtId="4" fontId="40" fillId="2" borderId="22" xfId="0" applyNumberFormat="1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left" vertical="center" wrapText="1"/>
    </xf>
    <xf numFmtId="0" fontId="31" fillId="2" borderId="2" xfId="0" applyFont="1" applyFill="1" applyBorder="1" applyAlignment="1">
      <alignment horizontal="left" vertical="center" wrapText="1"/>
    </xf>
    <xf numFmtId="0" fontId="31" fillId="2" borderId="8" xfId="0" applyFont="1" applyFill="1" applyBorder="1" applyAlignment="1">
      <alignment horizontal="left" vertical="center" wrapText="1"/>
    </xf>
    <xf numFmtId="4" fontId="31" fillId="2" borderId="11" xfId="0" applyNumberFormat="1" applyFont="1" applyFill="1" applyBorder="1" applyAlignment="1">
      <alignment horizontal="center" vertical="center" wrapText="1"/>
    </xf>
    <xf numFmtId="4" fontId="31" fillId="2" borderId="27" xfId="0" applyNumberFormat="1" applyFont="1" applyFill="1" applyBorder="1" applyAlignment="1">
      <alignment horizontal="center" vertical="center" wrapText="1"/>
    </xf>
    <xf numFmtId="4" fontId="31" fillId="2" borderId="12" xfId="0" applyNumberFormat="1" applyFont="1" applyFill="1" applyBorder="1" applyAlignment="1">
      <alignment horizontal="center" vertical="center" wrapText="1"/>
    </xf>
    <xf numFmtId="49" fontId="41" fillId="2" borderId="17" xfId="0" applyNumberFormat="1" applyFont="1" applyFill="1" applyBorder="1" applyAlignment="1">
      <alignment horizontal="center"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4" fontId="31" fillId="2" borderId="8" xfId="0" applyNumberFormat="1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10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 wrapText="1"/>
    </xf>
    <xf numFmtId="0" fontId="31" fillId="2" borderId="7" xfId="0" applyNumberFormat="1" applyFont="1" applyFill="1" applyBorder="1" applyAlignment="1">
      <alignment horizontal="left" vertical="center"/>
    </xf>
    <xf numFmtId="0" fontId="31" fillId="2" borderId="2" xfId="0" applyNumberFormat="1" applyFont="1" applyFill="1" applyBorder="1" applyAlignment="1">
      <alignment horizontal="left" vertical="center"/>
    </xf>
    <xf numFmtId="0" fontId="31" fillId="2" borderId="8" xfId="0" applyNumberFormat="1" applyFont="1" applyFill="1" applyBorder="1" applyAlignment="1">
      <alignment horizontal="left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4" fontId="34" fillId="2" borderId="9" xfId="0" applyNumberFormat="1" applyFont="1" applyFill="1" applyBorder="1" applyAlignment="1">
      <alignment horizontal="center" vertical="center" wrapText="1"/>
    </xf>
    <xf numFmtId="4" fontId="34" fillId="2" borderId="10" xfId="0" applyNumberFormat="1" applyFont="1" applyFill="1" applyBorder="1" applyAlignment="1">
      <alignment horizontal="center" vertical="center" wrapText="1"/>
    </xf>
    <xf numFmtId="4" fontId="34" fillId="2" borderId="11" xfId="0" applyNumberFormat="1" applyFont="1" applyFill="1" applyBorder="1" applyAlignment="1">
      <alignment horizontal="center" vertical="center" wrapText="1"/>
    </xf>
    <xf numFmtId="4" fontId="40" fillId="2" borderId="9" xfId="0" applyNumberFormat="1" applyFont="1" applyFill="1" applyBorder="1" applyAlignment="1">
      <alignment horizontal="center" vertical="center" wrapText="1"/>
    </xf>
    <xf numFmtId="4" fontId="40" fillId="2" borderId="10" xfId="0" applyNumberFormat="1" applyFont="1" applyFill="1" applyBorder="1" applyAlignment="1">
      <alignment horizontal="center" vertical="center" wrapText="1"/>
    </xf>
    <xf numFmtId="4" fontId="40" fillId="2" borderId="11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wrapText="1"/>
    </xf>
    <xf numFmtId="43" fontId="41" fillId="2" borderId="17" xfId="1" applyFont="1" applyFill="1" applyBorder="1" applyAlignment="1">
      <alignment horizontal="center" vertical="center" wrapText="1"/>
    </xf>
    <xf numFmtId="43" fontId="41" fillId="2" borderId="1" xfId="1" applyFont="1" applyFill="1" applyBorder="1" applyAlignment="1">
      <alignment horizontal="center" vertical="center" wrapText="1"/>
    </xf>
    <xf numFmtId="43" fontId="41" fillId="2" borderId="3" xfId="1" applyFont="1" applyFill="1" applyBorder="1" applyAlignment="1">
      <alignment horizontal="center" vertical="center" wrapText="1"/>
    </xf>
    <xf numFmtId="43" fontId="41" fillId="2" borderId="0" xfId="1" applyFont="1" applyFill="1" applyBorder="1" applyAlignment="1">
      <alignment horizontal="center" vertical="center" wrapText="1"/>
    </xf>
    <xf numFmtId="43" fontId="41" fillId="2" borderId="5" xfId="1" applyFont="1" applyFill="1" applyBorder="1" applyAlignment="1">
      <alignment horizontal="center" vertical="center" wrapText="1"/>
    </xf>
    <xf numFmtId="43" fontId="41" fillId="2" borderId="10" xfId="1" applyFont="1" applyFill="1" applyBorder="1" applyAlignment="1">
      <alignment horizontal="center" vertical="center" wrapText="1"/>
    </xf>
    <xf numFmtId="43" fontId="41" fillId="2" borderId="11" xfId="1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3" xfId="0" applyNumberFormat="1" applyFont="1" applyFill="1" applyBorder="1" applyAlignment="1">
      <alignment horizontal="center" vertical="center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0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41" fillId="2" borderId="9" xfId="0" applyNumberFormat="1" applyFont="1" applyFill="1" applyBorder="1" applyAlignment="1">
      <alignment horizontal="center" vertical="center"/>
    </xf>
    <xf numFmtId="49" fontId="41" fillId="2" borderId="10" xfId="0" applyNumberFormat="1" applyFont="1" applyFill="1" applyBorder="1" applyAlignment="1">
      <alignment horizontal="center" vertical="center"/>
    </xf>
    <xf numFmtId="49" fontId="41" fillId="2" borderId="11" xfId="0" applyNumberFormat="1" applyFont="1" applyFill="1" applyBorder="1" applyAlignment="1">
      <alignment horizontal="center" vertical="center"/>
    </xf>
    <xf numFmtId="0" fontId="41" fillId="2" borderId="4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/>
    </xf>
    <xf numFmtId="0" fontId="41" fillId="2" borderId="3" xfId="0" applyFont="1" applyFill="1" applyBorder="1" applyAlignment="1">
      <alignment horizontal="center" vertical="center"/>
    </xf>
    <xf numFmtId="49" fontId="41" fillId="2" borderId="4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6" xfId="0" applyNumberFormat="1" applyFont="1" applyFill="1" applyBorder="1" applyAlignment="1">
      <alignment horizontal="center" vertical="center" wrapText="1"/>
    </xf>
    <xf numFmtId="49" fontId="41" fillId="2" borderId="0" xfId="0" applyNumberFormat="1" applyFont="1" applyFill="1" applyBorder="1" applyAlignment="1">
      <alignment horizontal="center" vertical="center" wrapText="1"/>
    </xf>
    <xf numFmtId="49" fontId="41" fillId="2" borderId="9" xfId="0" applyNumberFormat="1" applyFont="1" applyFill="1" applyBorder="1" applyAlignment="1">
      <alignment horizontal="center" vertical="center" wrapText="1"/>
    </xf>
    <xf numFmtId="49" fontId="41" fillId="2" borderId="10" xfId="0" applyNumberFormat="1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horizontal="center" vertical="center" wrapText="1"/>
    </xf>
    <xf numFmtId="4" fontId="40" fillId="2" borderId="21" xfId="0" applyNumberFormat="1" applyFont="1" applyFill="1" applyBorder="1" applyAlignment="1">
      <alignment horizontal="center" vertical="center" wrapText="1"/>
    </xf>
    <xf numFmtId="49" fontId="15" fillId="2" borderId="1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2" fillId="2" borderId="7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4" fontId="42" fillId="2" borderId="17" xfId="0" applyNumberFormat="1" applyFont="1" applyFill="1" applyBorder="1" applyAlignment="1">
      <alignment horizontal="center" vertical="center" wrapText="1"/>
    </xf>
    <xf numFmtId="4" fontId="40" fillId="2" borderId="29" xfId="0" applyNumberFormat="1" applyFont="1" applyFill="1" applyBorder="1" applyAlignment="1">
      <alignment horizontal="center" vertical="center" wrapText="1"/>
    </xf>
    <xf numFmtId="4" fontId="31" fillId="2" borderId="3" xfId="0" applyNumberFormat="1" applyFont="1" applyFill="1" applyBorder="1" applyAlignment="1">
      <alignment horizontal="center" vertical="center" wrapText="1"/>
    </xf>
    <xf numFmtId="0" fontId="42" fillId="2" borderId="17" xfId="0" applyFont="1" applyFill="1" applyBorder="1" applyAlignment="1">
      <alignment horizontal="center" vertical="center" wrapText="1"/>
    </xf>
    <xf numFmtId="49" fontId="31" fillId="2" borderId="17" xfId="0" applyNumberFormat="1" applyFont="1" applyFill="1" applyBorder="1" applyAlignment="1">
      <alignment horizontal="center" vertical="center" wrapText="1"/>
    </xf>
    <xf numFmtId="4" fontId="42" fillId="2" borderId="7" xfId="0" applyNumberFormat="1" applyFont="1" applyFill="1" applyBorder="1" applyAlignment="1">
      <alignment horizontal="center" vertical="center" wrapText="1"/>
    </xf>
    <xf numFmtId="4" fontId="42" fillId="2" borderId="2" xfId="0" applyNumberFormat="1" applyFont="1" applyFill="1" applyBorder="1" applyAlignment="1">
      <alignment horizontal="center" vertical="center" wrapText="1"/>
    </xf>
    <xf numFmtId="4" fontId="42" fillId="2" borderId="8" xfId="0" applyNumberFormat="1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4" fontId="31" fillId="2" borderId="7" xfId="0" applyNumberFormat="1" applyFont="1" applyFill="1" applyBorder="1" applyAlignment="1">
      <alignment horizontal="center" vertical="center" wrapText="1"/>
    </xf>
    <xf numFmtId="0" fontId="31" fillId="2" borderId="7" xfId="0" applyNumberFormat="1" applyFont="1" applyFill="1" applyBorder="1" applyAlignment="1">
      <alignment horizontal="left" vertical="center" wrapText="1"/>
    </xf>
    <xf numFmtId="0" fontId="31" fillId="2" borderId="2" xfId="0" applyNumberFormat="1" applyFont="1" applyFill="1" applyBorder="1" applyAlignment="1">
      <alignment horizontal="left" vertical="center" wrapText="1"/>
    </xf>
    <xf numFmtId="0" fontId="31" fillId="2" borderId="8" xfId="0" applyNumberFormat="1" applyFont="1" applyFill="1" applyBorder="1" applyAlignment="1">
      <alignment horizontal="left" vertical="center" wrapText="1"/>
    </xf>
    <xf numFmtId="4" fontId="43" fillId="2" borderId="17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 wrapText="1"/>
    </xf>
    <xf numFmtId="0" fontId="25" fillId="2" borderId="17" xfId="0" applyNumberFormat="1" applyFont="1" applyFill="1" applyBorder="1" applyAlignment="1">
      <alignment horizontal="center" vertical="center" wrapText="1"/>
    </xf>
    <xf numFmtId="4" fontId="41" fillId="2" borderId="17" xfId="0" applyNumberFormat="1" applyFont="1" applyFill="1" applyBorder="1" applyAlignment="1">
      <alignment horizontal="center" vertical="center" wrapText="1"/>
    </xf>
    <xf numFmtId="43" fontId="41" fillId="2" borderId="7" xfId="1" applyFont="1" applyFill="1" applyBorder="1" applyAlignment="1">
      <alignment horizontal="center" vertical="center" wrapText="1"/>
    </xf>
    <xf numFmtId="43" fontId="41" fillId="2" borderId="2" xfId="1" applyFont="1" applyFill="1" applyBorder="1" applyAlignment="1">
      <alignment horizontal="center" vertical="center" wrapText="1"/>
    </xf>
    <xf numFmtId="43" fontId="41" fillId="2" borderId="8" xfId="1" applyFont="1" applyFill="1" applyBorder="1" applyAlignment="1">
      <alignment horizontal="center" vertical="center" wrapText="1"/>
    </xf>
    <xf numFmtId="49" fontId="41" fillId="2" borderId="17" xfId="0" applyNumberFormat="1" applyFont="1" applyFill="1" applyBorder="1" applyAlignment="1">
      <alignment horizontal="left" wrapText="1"/>
    </xf>
    <xf numFmtId="49" fontId="41" fillId="2" borderId="17" xfId="0" applyNumberFormat="1" applyFont="1" applyFill="1" applyBorder="1" applyAlignment="1">
      <alignment horizontal="center" wrapText="1"/>
    </xf>
    <xf numFmtId="49" fontId="6" fillId="2" borderId="17" xfId="0" applyNumberFormat="1" applyFont="1" applyFill="1" applyBorder="1" applyAlignment="1">
      <alignment horizontal="center" wrapText="1"/>
    </xf>
    <xf numFmtId="43" fontId="56" fillId="2" borderId="17" xfId="1" applyFont="1" applyFill="1" applyBorder="1" applyAlignment="1">
      <alignment horizontal="center" vertical="center" wrapText="1"/>
    </xf>
    <xf numFmtId="0" fontId="31" fillId="0" borderId="0" xfId="0" applyNumberFormat="1" applyFont="1" applyFill="1" applyBorder="1" applyAlignment="1">
      <alignment horizontal="center" wrapText="1"/>
    </xf>
    <xf numFmtId="0" fontId="6" fillId="2" borderId="17" xfId="0" applyNumberFormat="1" applyFont="1" applyFill="1" applyBorder="1" applyAlignment="1">
      <alignment horizontal="center" vertical="center" wrapText="1"/>
    </xf>
    <xf numFmtId="0" fontId="6" fillId="2" borderId="17" xfId="0" applyNumberFormat="1" applyFont="1" applyFill="1" applyBorder="1" applyAlignment="1">
      <alignment horizontal="left" vertical="center" wrapText="1"/>
    </xf>
    <xf numFmtId="0" fontId="0" fillId="0" borderId="17" xfId="0" applyFont="1" applyBorder="1" applyAlignment="1">
      <alignment vertical="center" wrapText="1"/>
    </xf>
    <xf numFmtId="0" fontId="6" fillId="2" borderId="17" xfId="0" applyNumberFormat="1" applyFont="1" applyFill="1" applyBorder="1" applyAlignment="1">
      <alignment horizontal="left" wrapText="1" indent="2"/>
    </xf>
    <xf numFmtId="0" fontId="0" fillId="0" borderId="17" xfId="0" applyBorder="1" applyAlignment="1">
      <alignment horizontal="left" wrapText="1" indent="2"/>
    </xf>
    <xf numFmtId="0" fontId="0" fillId="0" borderId="17" xfId="0" applyBorder="1" applyAlignment="1">
      <alignment horizontal="center" vertical="center" wrapText="1"/>
    </xf>
    <xf numFmtId="43" fontId="56" fillId="2" borderId="7" xfId="1" applyFont="1" applyFill="1" applyBorder="1" applyAlignment="1">
      <alignment horizontal="center" vertical="center" wrapText="1"/>
    </xf>
    <xf numFmtId="43" fontId="56" fillId="2" borderId="2" xfId="1" applyFont="1" applyFill="1" applyBorder="1" applyAlignment="1">
      <alignment horizontal="center" vertical="center" wrapText="1"/>
    </xf>
    <xf numFmtId="43" fontId="56" fillId="2" borderId="8" xfId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wrapText="1"/>
    </xf>
    <xf numFmtId="0" fontId="6" fillId="2" borderId="17" xfId="0" applyNumberFormat="1" applyFont="1" applyFill="1" applyBorder="1" applyAlignment="1">
      <alignment horizontal="left" wrapText="1"/>
    </xf>
    <xf numFmtId="0" fontId="0" fillId="0" borderId="27" xfId="0" applyFont="1" applyBorder="1" applyAlignment="1">
      <alignment wrapText="1"/>
    </xf>
    <xf numFmtId="0" fontId="25" fillId="0" borderId="0" xfId="0" applyFont="1" applyFill="1" applyBorder="1" applyAlignment="1">
      <alignment horizontal="justify" vertical="center" wrapText="1"/>
    </xf>
    <xf numFmtId="43" fontId="43" fillId="2" borderId="17" xfId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6" fillId="2" borderId="2" xfId="0" applyNumberFormat="1" applyFont="1" applyFill="1" applyBorder="1" applyAlignment="1">
      <alignment horizontal="left" wrapText="1"/>
    </xf>
    <xf numFmtId="0" fontId="6" fillId="2" borderId="8" xfId="0" applyNumberFormat="1" applyFont="1" applyFill="1" applyBorder="1" applyAlignment="1">
      <alignment horizontal="left" wrapText="1"/>
    </xf>
    <xf numFmtId="0" fontId="44" fillId="2" borderId="17" xfId="0" applyNumberFormat="1" applyFont="1" applyFill="1" applyBorder="1" applyAlignment="1">
      <alignment horizontal="left" wrapText="1" indent="2"/>
    </xf>
    <xf numFmtId="0" fontId="14" fillId="0" borderId="17" xfId="0" applyFont="1" applyBorder="1" applyAlignment="1">
      <alignment horizontal="left" wrapText="1" indent="2"/>
    </xf>
    <xf numFmtId="0" fontId="0" fillId="0" borderId="12" xfId="0" applyBorder="1" applyAlignment="1">
      <alignment horizontal="left" wrapText="1" indent="2"/>
    </xf>
    <xf numFmtId="4" fontId="38" fillId="2" borderId="17" xfId="0" applyNumberFormat="1" applyFont="1" applyFill="1" applyBorder="1" applyAlignment="1">
      <alignment horizontal="center" vertical="center" wrapText="1"/>
    </xf>
    <xf numFmtId="4" fontId="39" fillId="2" borderId="17" xfId="0" applyNumberFormat="1" applyFont="1" applyFill="1" applyBorder="1" applyAlignment="1">
      <alignment horizontal="center" vertical="center" wrapText="1"/>
    </xf>
    <xf numFmtId="49" fontId="38" fillId="2" borderId="17" xfId="0" applyNumberFormat="1" applyFont="1" applyFill="1" applyBorder="1" applyAlignment="1">
      <alignment horizontal="center" vertical="center" wrapText="1"/>
    </xf>
    <xf numFmtId="49" fontId="38" fillId="2" borderId="17" xfId="0" applyNumberFormat="1" applyFont="1" applyFill="1" applyBorder="1" applyAlignment="1">
      <alignment horizontal="left" wrapText="1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38" fillId="2" borderId="17" xfId="0" applyNumberFormat="1" applyFont="1" applyFill="1" applyBorder="1" applyAlignment="1">
      <alignment horizontal="center" wrapText="1"/>
    </xf>
    <xf numFmtId="49" fontId="23" fillId="2" borderId="17" xfId="0" applyNumberFormat="1" applyFont="1" applyFill="1" applyBorder="1" applyAlignment="1">
      <alignment horizontal="center" vertical="center" wrapText="1"/>
    </xf>
    <xf numFmtId="0" fontId="34" fillId="2" borderId="10" xfId="0" applyNumberFormat="1" applyFont="1" applyFill="1" applyBorder="1" applyAlignment="1">
      <alignment horizontal="center" wrapText="1"/>
    </xf>
    <xf numFmtId="0" fontId="11" fillId="2" borderId="17" xfId="0" applyFont="1" applyFill="1" applyBorder="1" applyAlignment="1">
      <alignment horizontal="center" vertical="center" wrapText="1"/>
    </xf>
    <xf numFmtId="4" fontId="37" fillId="2" borderId="17" xfId="0" applyNumberFormat="1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left" wrapText="1"/>
    </xf>
    <xf numFmtId="4" fontId="11" fillId="2" borderId="17" xfId="0" applyNumberFormat="1" applyFont="1" applyFill="1" applyBorder="1" applyAlignment="1">
      <alignment horizontal="center" vertical="center" wrapText="1"/>
    </xf>
    <xf numFmtId="49" fontId="36" fillId="2" borderId="7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36" fillId="2" borderId="8" xfId="0" applyNumberFormat="1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>
      <alignment horizontal="center" wrapText="1"/>
    </xf>
    <xf numFmtId="0" fontId="47" fillId="2" borderId="17" xfId="0" applyFont="1" applyFill="1" applyBorder="1" applyAlignment="1">
      <alignment horizontal="center" vertical="center" wrapText="1"/>
    </xf>
    <xf numFmtId="4" fontId="45" fillId="2" borderId="17" xfId="0" applyNumberFormat="1" applyFont="1" applyFill="1" applyBorder="1" applyAlignment="1">
      <alignment horizontal="center" vertical="center" wrapText="1"/>
    </xf>
    <xf numFmtId="49" fontId="47" fillId="2" borderId="7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7" fillId="2" borderId="8" xfId="0" applyNumberFormat="1" applyFont="1" applyFill="1" applyBorder="1" applyAlignment="1">
      <alignment horizontal="center" vertical="center"/>
    </xf>
    <xf numFmtId="1" fontId="38" fillId="2" borderId="17" xfId="0" applyNumberFormat="1" applyFont="1" applyFill="1" applyBorder="1" applyAlignment="1">
      <alignment horizontal="center" vertical="center" wrapText="1"/>
    </xf>
    <xf numFmtId="1" fontId="23" fillId="2" borderId="17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/>
    </xf>
    <xf numFmtId="43" fontId="39" fillId="2" borderId="17" xfId="1" applyFont="1" applyFill="1" applyBorder="1" applyAlignment="1">
      <alignment horizontal="center" vertical="center" wrapText="1"/>
    </xf>
    <xf numFmtId="43" fontId="38" fillId="2" borderId="17" xfId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17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38" fillId="2" borderId="17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4" fontId="38" fillId="2" borderId="7" xfId="0" applyNumberFormat="1" applyFont="1" applyFill="1" applyBorder="1" applyAlignment="1">
      <alignment horizontal="center" vertical="center" wrapText="1"/>
    </xf>
    <xf numFmtId="4" fontId="38" fillId="2" borderId="2" xfId="0" applyNumberFormat="1" applyFont="1" applyFill="1" applyBorder="1" applyAlignment="1">
      <alignment horizontal="center" vertical="center" wrapText="1"/>
    </xf>
    <xf numFmtId="4" fontId="38" fillId="2" borderId="8" xfId="0" applyNumberFormat="1" applyFont="1" applyFill="1" applyBorder="1" applyAlignment="1">
      <alignment horizontal="center" vertical="center" wrapText="1"/>
    </xf>
    <xf numFmtId="4" fontId="38" fillId="2" borderId="7" xfId="0" applyNumberFormat="1" applyFont="1" applyFill="1" applyBorder="1" applyAlignment="1">
      <alignment horizontal="center" wrapText="1"/>
    </xf>
    <xf numFmtId="4" fontId="38" fillId="2" borderId="2" xfId="0" applyNumberFormat="1" applyFont="1" applyFill="1" applyBorder="1" applyAlignment="1">
      <alignment horizontal="center" wrapText="1"/>
    </xf>
    <xf numFmtId="4" fontId="38" fillId="2" borderId="8" xfId="0" applyNumberFormat="1" applyFont="1" applyFill="1" applyBorder="1" applyAlignment="1">
      <alignment horizontal="center" wrapText="1"/>
    </xf>
    <xf numFmtId="4" fontId="38" fillId="2" borderId="17" xfId="0" applyNumberFormat="1" applyFont="1" applyFill="1" applyBorder="1" applyAlignment="1">
      <alignment horizontal="center" wrapText="1"/>
    </xf>
    <xf numFmtId="164" fontId="38" fillId="2" borderId="17" xfId="0" applyNumberFormat="1" applyFont="1" applyFill="1" applyBorder="1" applyAlignment="1">
      <alignment horizontal="center" wrapText="1"/>
    </xf>
    <xf numFmtId="0" fontId="11" fillId="2" borderId="17" xfId="0" applyFont="1" applyFill="1" applyBorder="1" applyAlignment="1">
      <alignment horizontal="center"/>
    </xf>
    <xf numFmtId="0" fontId="38" fillId="2" borderId="17" xfId="0" applyFont="1" applyFill="1" applyBorder="1" applyAlignment="1">
      <alignment horizontal="center"/>
    </xf>
    <xf numFmtId="3" fontId="38" fillId="2" borderId="7" xfId="0" applyNumberFormat="1" applyFont="1" applyFill="1" applyBorder="1" applyAlignment="1">
      <alignment horizontal="center"/>
    </xf>
    <xf numFmtId="3" fontId="38" fillId="2" borderId="2" xfId="0" applyNumberFormat="1" applyFont="1" applyFill="1" applyBorder="1" applyAlignment="1">
      <alignment horizontal="center"/>
    </xf>
    <xf numFmtId="3" fontId="38" fillId="2" borderId="8" xfId="0" applyNumberFormat="1" applyFont="1" applyFill="1" applyBorder="1" applyAlignment="1">
      <alignment horizontal="center"/>
    </xf>
    <xf numFmtId="3" fontId="38" fillId="2" borderId="17" xfId="0" applyNumberFormat="1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 wrapText="1"/>
    </xf>
    <xf numFmtId="0" fontId="38" fillId="2" borderId="17" xfId="0" applyFont="1" applyFill="1" applyBorder="1" applyAlignment="1">
      <alignment horizontal="left" vertical="center" wrapText="1"/>
    </xf>
    <xf numFmtId="0" fontId="38" fillId="2" borderId="7" xfId="0" applyFont="1" applyFill="1" applyBorder="1" applyAlignment="1">
      <alignment horizontal="center" wrapText="1"/>
    </xf>
    <xf numFmtId="0" fontId="38" fillId="2" borderId="2" xfId="0" applyFont="1" applyFill="1" applyBorder="1" applyAlignment="1">
      <alignment horizontal="center" wrapText="1"/>
    </xf>
    <xf numFmtId="0" fontId="38" fillId="2" borderId="8" xfId="0" applyFont="1" applyFill="1" applyBorder="1" applyAlignment="1">
      <alignment horizontal="center" wrapText="1"/>
    </xf>
    <xf numFmtId="0" fontId="38" fillId="2" borderId="17" xfId="0" applyFont="1" applyFill="1" applyBorder="1" applyAlignment="1">
      <alignment horizontal="center" wrapText="1"/>
    </xf>
    <xf numFmtId="164" fontId="38" fillId="2" borderId="17" xfId="0" applyNumberFormat="1" applyFont="1" applyFill="1" applyBorder="1" applyAlignment="1">
      <alignment horizontal="left" vertical="top" wrapText="1"/>
    </xf>
    <xf numFmtId="164" fontId="38" fillId="2" borderId="17" xfId="0" applyNumberFormat="1" applyFont="1" applyFill="1" applyBorder="1" applyAlignment="1">
      <alignment horizontal="left" vertical="center" wrapText="1"/>
    </xf>
    <xf numFmtId="0" fontId="47" fillId="2" borderId="17" xfId="0" applyFont="1" applyFill="1" applyBorder="1" applyAlignment="1">
      <alignment horizontal="left" wrapText="1"/>
    </xf>
    <xf numFmtId="0" fontId="47" fillId="2" borderId="2" xfId="0" applyFont="1" applyFill="1" applyBorder="1" applyAlignment="1">
      <alignment horizontal="left" wrapText="1"/>
    </xf>
    <xf numFmtId="0" fontId="47" fillId="2" borderId="8" xfId="0" applyFont="1" applyFill="1" applyBorder="1" applyAlignment="1">
      <alignment horizontal="left" wrapText="1"/>
    </xf>
    <xf numFmtId="0" fontId="47" fillId="2" borderId="7" xfId="0" applyNumberFormat="1" applyFont="1" applyFill="1" applyBorder="1" applyAlignment="1">
      <alignment horizontal="center" vertical="center" wrapText="1"/>
    </xf>
    <xf numFmtId="0" fontId="47" fillId="2" borderId="2" xfId="0" applyNumberFormat="1" applyFont="1" applyFill="1" applyBorder="1" applyAlignment="1">
      <alignment horizontal="center" vertical="center" wrapText="1"/>
    </xf>
    <xf numFmtId="0" fontId="47" fillId="2" borderId="8" xfId="0" applyNumberFormat="1" applyFont="1" applyFill="1" applyBorder="1" applyAlignment="1">
      <alignment horizontal="center" vertical="center" wrapText="1"/>
    </xf>
    <xf numFmtId="4" fontId="47" fillId="2" borderId="17" xfId="0" applyNumberFormat="1" applyFont="1" applyFill="1" applyBorder="1" applyAlignment="1">
      <alignment horizontal="center" vertical="center" wrapText="1"/>
    </xf>
    <xf numFmtId="4" fontId="47" fillId="2" borderId="2" xfId="0" applyNumberFormat="1" applyFont="1" applyFill="1" applyBorder="1" applyAlignment="1">
      <alignment horizontal="center" vertical="center" wrapText="1"/>
    </xf>
    <xf numFmtId="4" fontId="47" fillId="2" borderId="8" xfId="0" applyNumberFormat="1" applyFont="1" applyFill="1" applyBorder="1" applyAlignment="1">
      <alignment horizontal="center" vertical="center" wrapText="1"/>
    </xf>
    <xf numFmtId="4" fontId="47" fillId="2" borderId="7" xfId="0" applyNumberFormat="1" applyFont="1" applyFill="1" applyBorder="1" applyAlignment="1">
      <alignment horizontal="center" vertical="center" wrapText="1"/>
    </xf>
    <xf numFmtId="0" fontId="47" fillId="2" borderId="7" xfId="0" applyFont="1" applyFill="1" applyBorder="1" applyAlignment="1">
      <alignment horizontal="left" wrapText="1"/>
    </xf>
    <xf numFmtId="0" fontId="54" fillId="2" borderId="17" xfId="0" applyFont="1" applyFill="1" applyBorder="1" applyAlignment="1">
      <alignment horizontal="center" vertical="center"/>
    </xf>
    <xf numFmtId="4" fontId="47" fillId="2" borderId="2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7" fillId="2" borderId="27" xfId="0" applyNumberFormat="1" applyFont="1" applyFill="1" applyBorder="1" applyAlignment="1">
      <alignment horizontal="center" vertical="center" wrapText="1"/>
    </xf>
    <xf numFmtId="4" fontId="47" fillId="2" borderId="9" xfId="0" applyNumberFormat="1" applyFont="1" applyFill="1" applyBorder="1" applyAlignment="1">
      <alignment horizontal="center" vertical="center" wrapText="1"/>
    </xf>
    <xf numFmtId="4" fontId="47" fillId="2" borderId="10" xfId="0" applyNumberFormat="1" applyFont="1" applyFill="1" applyBorder="1" applyAlignment="1">
      <alignment horizontal="center" vertical="center" wrapText="1"/>
    </xf>
    <xf numFmtId="4" fontId="47" fillId="2" borderId="11" xfId="0" applyNumberFormat="1" applyFont="1" applyFill="1" applyBorder="1" applyAlignment="1">
      <alignment horizontal="center" vertical="center" wrapText="1"/>
    </xf>
    <xf numFmtId="0" fontId="47" fillId="2" borderId="17" xfId="0" applyFont="1" applyFill="1" applyBorder="1" applyAlignment="1">
      <alignment horizontal="center" vertical="center"/>
    </xf>
    <xf numFmtId="0" fontId="47" fillId="2" borderId="17" xfId="0" applyNumberFormat="1" applyFont="1" applyFill="1" applyBorder="1" applyAlignment="1">
      <alignment horizontal="center" vertical="center" wrapText="1"/>
    </xf>
    <xf numFmtId="0" fontId="47" fillId="2" borderId="17" xfId="0" applyFont="1" applyFill="1" applyBorder="1" applyAlignment="1">
      <alignment horizontal="left" vertical="center" wrapText="1"/>
    </xf>
    <xf numFmtId="49" fontId="45" fillId="0" borderId="17" xfId="0" applyNumberFormat="1" applyFont="1" applyFill="1" applyBorder="1" applyAlignment="1">
      <alignment horizontal="center" vertical="center"/>
    </xf>
    <xf numFmtId="0" fontId="47" fillId="0" borderId="17" xfId="0" applyNumberFormat="1" applyFont="1" applyFill="1" applyBorder="1" applyAlignment="1">
      <alignment horizontal="center" vertical="center" wrapText="1"/>
    </xf>
    <xf numFmtId="0" fontId="47" fillId="2" borderId="7" xfId="0" applyFont="1" applyFill="1" applyBorder="1" applyAlignment="1">
      <alignment horizontal="left" vertical="center" wrapText="1"/>
    </xf>
    <xf numFmtId="0" fontId="47" fillId="2" borderId="2" xfId="0" applyFont="1" applyFill="1" applyBorder="1" applyAlignment="1">
      <alignment horizontal="left" vertical="center" wrapText="1"/>
    </xf>
    <xf numFmtId="0" fontId="47" fillId="2" borderId="8" xfId="0" applyFont="1" applyFill="1" applyBorder="1" applyAlignment="1">
      <alignment horizontal="left" vertical="center" wrapText="1"/>
    </xf>
    <xf numFmtId="4" fontId="38" fillId="2" borderId="17" xfId="0" applyNumberFormat="1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/>
    </xf>
    <xf numFmtId="0" fontId="38" fillId="2" borderId="7" xfId="0" applyFont="1" applyFill="1" applyBorder="1" applyAlignment="1">
      <alignment horizontal="center" vertical="center"/>
    </xf>
    <xf numFmtId="0" fontId="38" fillId="2" borderId="8" xfId="0" applyFont="1" applyFill="1" applyBorder="1" applyAlignment="1">
      <alignment horizontal="center" vertical="center"/>
    </xf>
    <xf numFmtId="4" fontId="38" fillId="2" borderId="7" xfId="0" applyNumberFormat="1" applyFont="1" applyFill="1" applyBorder="1" applyAlignment="1">
      <alignment horizontal="center" vertical="center"/>
    </xf>
    <xf numFmtId="4" fontId="38" fillId="2" borderId="2" xfId="0" applyNumberFormat="1" applyFont="1" applyFill="1" applyBorder="1" applyAlignment="1">
      <alignment horizontal="center" vertical="center"/>
    </xf>
    <xf numFmtId="4" fontId="38" fillId="2" borderId="8" xfId="0" applyNumberFormat="1" applyFont="1" applyFill="1" applyBorder="1" applyAlignment="1">
      <alignment horizontal="center" vertical="center"/>
    </xf>
    <xf numFmtId="0" fontId="38" fillId="2" borderId="7" xfId="0" applyFont="1" applyFill="1" applyBorder="1" applyAlignment="1">
      <alignment horizontal="left" vertical="center"/>
    </xf>
    <xf numFmtId="0" fontId="38" fillId="2" borderId="2" xfId="0" applyFont="1" applyFill="1" applyBorder="1" applyAlignment="1">
      <alignment horizontal="left" vertical="center"/>
    </xf>
    <xf numFmtId="0" fontId="38" fillId="2" borderId="8" xfId="0" applyFont="1" applyFill="1" applyBorder="1" applyAlignment="1">
      <alignment horizontal="left" vertical="center"/>
    </xf>
    <xf numFmtId="49" fontId="47" fillId="2" borderId="17" xfId="0" applyNumberFormat="1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45" fillId="0" borderId="26" xfId="0" applyNumberFormat="1" applyFont="1" applyFill="1" applyBorder="1" applyAlignment="1">
      <alignment horizontal="center" vertical="center" wrapText="1"/>
    </xf>
    <xf numFmtId="4" fontId="45" fillId="0" borderId="26" xfId="0" applyNumberFormat="1" applyFont="1" applyFill="1" applyBorder="1" applyAlignment="1">
      <alignment horizontal="center" vertical="center" wrapText="1"/>
    </xf>
    <xf numFmtId="4" fontId="47" fillId="0" borderId="17" xfId="0" applyNumberFormat="1" applyFont="1" applyFill="1" applyBorder="1" applyAlignment="1">
      <alignment horizontal="center" vertical="center" wrapText="1"/>
    </xf>
    <xf numFmtId="0" fontId="45" fillId="0" borderId="36" xfId="0" applyFont="1" applyFill="1" applyBorder="1" applyAlignment="1">
      <alignment horizontal="left" vertical="center" wrapText="1"/>
    </xf>
    <xf numFmtId="0" fontId="45" fillId="0" borderId="37" xfId="0" applyFont="1" applyFill="1" applyBorder="1" applyAlignment="1">
      <alignment horizontal="left" vertical="center" wrapText="1"/>
    </xf>
    <xf numFmtId="0" fontId="45" fillId="0" borderId="25" xfId="0" applyFont="1" applyFill="1" applyBorder="1" applyAlignment="1">
      <alignment horizontal="left" vertical="center" wrapText="1"/>
    </xf>
    <xf numFmtId="49" fontId="45" fillId="0" borderId="26" xfId="0" applyNumberFormat="1" applyFont="1" applyFill="1" applyBorder="1" applyAlignment="1">
      <alignment horizontal="center" vertical="center"/>
    </xf>
    <xf numFmtId="0" fontId="45" fillId="2" borderId="27" xfId="0" applyFont="1" applyFill="1" applyBorder="1" applyAlignment="1">
      <alignment horizontal="left" vertical="center"/>
    </xf>
    <xf numFmtId="0" fontId="45" fillId="2" borderId="27" xfId="0" applyFont="1" applyFill="1" applyBorder="1" applyAlignment="1">
      <alignment horizontal="center" vertical="center"/>
    </xf>
    <xf numFmtId="0" fontId="45" fillId="2" borderId="27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 textRotation="90" wrapText="1"/>
    </xf>
    <xf numFmtId="43" fontId="45" fillId="2" borderId="17" xfId="1" applyFont="1" applyFill="1" applyBorder="1" applyAlignment="1">
      <alignment horizontal="center" vertical="center"/>
    </xf>
    <xf numFmtId="0" fontId="23" fillId="2" borderId="32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textRotation="90" wrapText="1"/>
    </xf>
    <xf numFmtId="0" fontId="11" fillId="2" borderId="2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textRotation="90" wrapText="1"/>
    </xf>
    <xf numFmtId="0" fontId="23" fillId="2" borderId="12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4" fontId="45" fillId="2" borderId="17" xfId="0" applyNumberFormat="1" applyFont="1" applyFill="1" applyBorder="1" applyAlignment="1">
      <alignment horizontal="center" vertical="center"/>
    </xf>
    <xf numFmtId="4" fontId="22" fillId="2" borderId="17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wrapText="1"/>
    </xf>
    <xf numFmtId="49" fontId="11" fillId="2" borderId="8" xfId="0" applyNumberFormat="1" applyFont="1" applyFill="1" applyBorder="1" applyAlignment="1">
      <alignment horizontal="center" wrapText="1"/>
    </xf>
    <xf numFmtId="4" fontId="15" fillId="2" borderId="17" xfId="0" applyNumberFormat="1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left" vertical="center"/>
    </xf>
    <xf numFmtId="4" fontId="15" fillId="2" borderId="7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4" fontId="15" fillId="2" borderId="18" xfId="0" applyNumberFormat="1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45" fillId="2" borderId="17" xfId="0" applyFont="1" applyFill="1" applyBorder="1" applyAlignment="1">
      <alignment horizontal="left" vertical="center"/>
    </xf>
    <xf numFmtId="4" fontId="45" fillId="2" borderId="27" xfId="0" applyNumberFormat="1" applyFont="1" applyFill="1" applyBorder="1" applyAlignment="1">
      <alignment horizontal="center" vertical="center" wrapText="1"/>
    </xf>
    <xf numFmtId="0" fontId="47" fillId="2" borderId="27" xfId="0" applyFont="1" applyFill="1" applyBorder="1" applyAlignment="1">
      <alignment horizontal="left" wrapText="1"/>
    </xf>
    <xf numFmtId="0" fontId="47" fillId="2" borderId="27" xfId="0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37" fillId="2" borderId="8" xfId="0" applyFont="1" applyFill="1" applyBorder="1" applyAlignment="1">
      <alignment horizontal="center" vertical="center"/>
    </xf>
    <xf numFmtId="0" fontId="38" fillId="2" borderId="14" xfId="0" applyFont="1" applyFill="1" applyBorder="1" applyAlignment="1">
      <alignment horizontal="left" vertical="center" wrapText="1"/>
    </xf>
    <xf numFmtId="0" fontId="38" fillId="2" borderId="15" xfId="0" applyFont="1" applyFill="1" applyBorder="1" applyAlignment="1">
      <alignment horizontal="left" vertical="center" wrapText="1"/>
    </xf>
    <xf numFmtId="0" fontId="38" fillId="2" borderId="23" xfId="0" applyFont="1" applyFill="1" applyBorder="1" applyAlignment="1">
      <alignment horizontal="left" vertical="center" wrapText="1"/>
    </xf>
    <xf numFmtId="0" fontId="23" fillId="2" borderId="24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4" fontId="47" fillId="2" borderId="12" xfId="0" applyNumberFormat="1" applyFont="1" applyFill="1" applyBorder="1" applyAlignment="1">
      <alignment horizontal="center" vertical="center" wrapText="1"/>
    </xf>
    <xf numFmtId="0" fontId="23" fillId="2" borderId="3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textRotation="90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47" fillId="2" borderId="12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wrapText="1"/>
    </xf>
    <xf numFmtId="0" fontId="17" fillId="2" borderId="8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35" fillId="2" borderId="7" xfId="0" applyNumberFormat="1" applyFont="1" applyFill="1" applyBorder="1" applyAlignment="1">
      <alignment horizontal="center" vertical="center" wrapText="1"/>
    </xf>
    <xf numFmtId="0" fontId="35" fillId="2" borderId="2" xfId="0" applyNumberFormat="1" applyFont="1" applyFill="1" applyBorder="1" applyAlignment="1">
      <alignment horizontal="center" vertical="center" wrapText="1"/>
    </xf>
    <xf numFmtId="0" fontId="35" fillId="2" borderId="8" xfId="0" applyNumberFormat="1" applyFont="1" applyFill="1" applyBorder="1" applyAlignment="1">
      <alignment horizontal="center" vertical="center" wrapText="1"/>
    </xf>
    <xf numFmtId="4" fontId="9" fillId="2" borderId="19" xfId="0" applyNumberFormat="1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4" fontId="35" fillId="2" borderId="7" xfId="0" applyNumberFormat="1" applyFont="1" applyFill="1" applyBorder="1" applyAlignment="1">
      <alignment horizontal="center" vertical="center" wrapText="1"/>
    </xf>
    <xf numFmtId="4" fontId="35" fillId="2" borderId="2" xfId="0" applyNumberFormat="1" applyFont="1" applyFill="1" applyBorder="1" applyAlignment="1">
      <alignment horizontal="center" vertical="center" wrapText="1"/>
    </xf>
    <xf numFmtId="4" fontId="35" fillId="2" borderId="8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8" xfId="0" applyNumberFormat="1" applyFont="1" applyFill="1" applyBorder="1" applyAlignment="1">
      <alignment horizontal="center" vertical="center"/>
    </xf>
    <xf numFmtId="4" fontId="11" fillId="2" borderId="14" xfId="0" applyNumberFormat="1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>
      <alignment horizontal="center" vertical="center" wrapText="1"/>
    </xf>
    <xf numFmtId="4" fontId="11" fillId="2" borderId="16" xfId="0" applyNumberFormat="1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right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wrapText="1"/>
    </xf>
    <xf numFmtId="0" fontId="11" fillId="2" borderId="17" xfId="0" applyFont="1" applyFill="1" applyBorder="1" applyAlignment="1">
      <alignment horizontal="center" vertical="center"/>
    </xf>
    <xf numFmtId="4" fontId="11" fillId="2" borderId="33" xfId="0" applyNumberFormat="1" applyFont="1" applyFill="1" applyBorder="1" applyAlignment="1">
      <alignment horizontal="center" vertical="center" wrapText="1"/>
    </xf>
    <xf numFmtId="4" fontId="11" fillId="2" borderId="28" xfId="0" applyNumberFormat="1" applyFont="1" applyFill="1" applyBorder="1" applyAlignment="1">
      <alignment horizontal="center" vertical="center" wrapText="1"/>
    </xf>
    <xf numFmtId="4" fontId="11" fillId="2" borderId="34" xfId="0" applyNumberFormat="1" applyFont="1" applyFill="1" applyBorder="1" applyAlignment="1">
      <alignment horizontal="center" vertical="center" wrapText="1"/>
    </xf>
    <xf numFmtId="4" fontId="11" fillId="2" borderId="35" xfId="0" applyNumberFormat="1" applyFont="1" applyFill="1" applyBorder="1" applyAlignment="1">
      <alignment horizontal="center" vertical="center" wrapText="1"/>
    </xf>
    <xf numFmtId="4" fontId="35" fillId="2" borderId="14" xfId="0" applyNumberFormat="1" applyFont="1" applyFill="1" applyBorder="1" applyAlignment="1">
      <alignment horizontal="center" vertical="center" wrapText="1"/>
    </xf>
    <xf numFmtId="4" fontId="35" fillId="2" borderId="15" xfId="0" applyNumberFormat="1" applyFont="1" applyFill="1" applyBorder="1" applyAlignment="1">
      <alignment horizontal="center" vertical="center" wrapText="1"/>
    </xf>
    <xf numFmtId="4" fontId="35" fillId="2" borderId="23" xfId="0" applyNumberFormat="1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49" fontId="11" fillId="2" borderId="23" xfId="0" applyNumberFormat="1" applyFont="1" applyFill="1" applyBorder="1" applyAlignment="1">
      <alignment horizontal="center" vertical="center"/>
    </xf>
    <xf numFmtId="49" fontId="11" fillId="2" borderId="13" xfId="0" applyNumberFormat="1" applyFont="1" applyFill="1" applyBorder="1" applyAlignment="1">
      <alignment horizontal="center" vertical="center"/>
    </xf>
    <xf numFmtId="0" fontId="35" fillId="2" borderId="15" xfId="0" applyNumberFormat="1" applyFont="1" applyFill="1" applyBorder="1" applyAlignment="1">
      <alignment horizontal="center" vertical="center" wrapText="1"/>
    </xf>
    <xf numFmtId="0" fontId="35" fillId="2" borderId="23" xfId="0" applyNumberFormat="1" applyFont="1" applyFill="1" applyBorder="1" applyAlignment="1">
      <alignment horizontal="center" vertical="center" wrapText="1"/>
    </xf>
    <xf numFmtId="0" fontId="35" fillId="2" borderId="14" xfId="0" applyNumberFormat="1" applyFont="1" applyFill="1" applyBorder="1" applyAlignment="1">
      <alignment horizontal="center" vertical="center" wrapText="1"/>
    </xf>
    <xf numFmtId="4" fontId="45" fillId="3" borderId="17" xfId="0" applyNumberFormat="1" applyFont="1" applyFill="1" applyBorder="1" applyAlignment="1">
      <alignment horizontal="center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left" vertical="center"/>
    </xf>
    <xf numFmtId="0" fontId="39" fillId="2" borderId="2" xfId="0" applyFont="1" applyFill="1" applyBorder="1" applyAlignment="1">
      <alignment horizontal="left" vertical="center"/>
    </xf>
    <xf numFmtId="0" fontId="39" fillId="2" borderId="8" xfId="0" applyFont="1" applyFill="1" applyBorder="1" applyAlignment="1">
      <alignment horizontal="left" vertical="center"/>
    </xf>
    <xf numFmtId="0" fontId="45" fillId="3" borderId="17" xfId="0" applyFont="1" applyFill="1" applyBorder="1" applyAlignment="1">
      <alignment horizontal="left" wrapText="1"/>
    </xf>
    <xf numFmtId="0" fontId="45" fillId="3" borderId="17" xfId="0" applyFont="1" applyFill="1" applyBorder="1" applyAlignment="1">
      <alignment horizontal="center" vertical="center"/>
    </xf>
    <xf numFmtId="0" fontId="45" fillId="3" borderId="17" xfId="0" applyNumberFormat="1" applyFont="1" applyFill="1" applyBorder="1" applyAlignment="1">
      <alignment horizontal="center" vertical="center" wrapText="1"/>
    </xf>
    <xf numFmtId="49" fontId="38" fillId="2" borderId="17" xfId="0" applyNumberFormat="1" applyFont="1" applyFill="1" applyBorder="1" applyAlignment="1">
      <alignment horizontal="center" vertical="center"/>
    </xf>
    <xf numFmtId="0" fontId="23" fillId="2" borderId="17" xfId="0" applyFont="1" applyFill="1" applyBorder="1" applyAlignment="1">
      <alignment horizontal="center" vertical="center" wrapText="1"/>
    </xf>
    <xf numFmtId="0" fontId="38" fillId="2" borderId="17" xfId="0" applyNumberFormat="1" applyFont="1" applyFill="1" applyBorder="1" applyAlignment="1">
      <alignment horizontal="center" vertical="center" wrapText="1"/>
    </xf>
    <xf numFmtId="0" fontId="38" fillId="2" borderId="17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2" fontId="46" fillId="2" borderId="7" xfId="0" applyNumberFormat="1" applyFont="1" applyFill="1" applyBorder="1" applyAlignment="1">
      <alignment horizontal="center" vertical="center"/>
    </xf>
    <xf numFmtId="2" fontId="46" fillId="2" borderId="2" xfId="0" applyNumberFormat="1" applyFont="1" applyFill="1" applyBorder="1" applyAlignment="1">
      <alignment horizontal="center" vertical="center"/>
    </xf>
    <xf numFmtId="2" fontId="46" fillId="2" borderId="8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8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34" fillId="2" borderId="10" xfId="0" applyFont="1" applyFill="1" applyBorder="1" applyAlignment="1">
      <alignment horizontal="center"/>
    </xf>
    <xf numFmtId="0" fontId="34" fillId="2" borderId="0" xfId="0" applyFont="1" applyFill="1" applyBorder="1" applyAlignment="1">
      <alignment horizontal="center"/>
    </xf>
    <xf numFmtId="0" fontId="45" fillId="3" borderId="17" xfId="0" applyFont="1" applyFill="1" applyBorder="1" applyAlignment="1">
      <alignment horizontal="left" vertical="center"/>
    </xf>
    <xf numFmtId="0" fontId="47" fillId="3" borderId="17" xfId="0" applyFont="1" applyFill="1" applyBorder="1" applyAlignment="1">
      <alignment horizontal="center" vertical="center"/>
    </xf>
    <xf numFmtId="0" fontId="47" fillId="3" borderId="17" xfId="0" applyFont="1" applyFill="1" applyBorder="1" applyAlignment="1">
      <alignment horizontal="center" vertical="center" wrapText="1"/>
    </xf>
    <xf numFmtId="49" fontId="38" fillId="2" borderId="17" xfId="0" applyNumberFormat="1" applyFont="1" applyFill="1" applyBorder="1" applyAlignment="1">
      <alignment wrapText="1"/>
    </xf>
    <xf numFmtId="0" fontId="38" fillId="2" borderId="17" xfId="0" applyFont="1" applyFill="1" applyBorder="1" applyAlignment="1">
      <alignment wrapText="1"/>
    </xf>
    <xf numFmtId="0" fontId="15" fillId="2" borderId="17" xfId="0" applyFont="1" applyFill="1" applyBorder="1" applyAlignment="1">
      <alignment horizontal="center" vertical="center" textRotation="90" wrapText="1"/>
    </xf>
    <xf numFmtId="43" fontId="33" fillId="2" borderId="17" xfId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0" fontId="47" fillId="2" borderId="7" xfId="0" applyFont="1" applyFill="1" applyBorder="1" applyAlignment="1">
      <alignment horizontal="center" vertical="center"/>
    </xf>
    <xf numFmtId="0" fontId="47" fillId="2" borderId="8" xfId="0" applyFont="1" applyFill="1" applyBorder="1" applyAlignment="1">
      <alignment horizontal="center" vertical="center"/>
    </xf>
    <xf numFmtId="4" fontId="37" fillId="2" borderId="7" xfId="0" applyNumberFormat="1" applyFont="1" applyFill="1" applyBorder="1" applyAlignment="1">
      <alignment horizontal="center" vertical="center"/>
    </xf>
    <xf numFmtId="4" fontId="37" fillId="2" borderId="2" xfId="0" applyNumberFormat="1" applyFont="1" applyFill="1" applyBorder="1" applyAlignment="1">
      <alignment horizontal="center" vertical="center"/>
    </xf>
    <xf numFmtId="4" fontId="37" fillId="2" borderId="8" xfId="0" applyNumberFormat="1" applyFont="1" applyFill="1" applyBorder="1" applyAlignment="1">
      <alignment horizontal="center" vertical="center"/>
    </xf>
    <xf numFmtId="0" fontId="50" fillId="2" borderId="19" xfId="0" applyFont="1" applyFill="1" applyBorder="1" applyAlignment="1">
      <alignment horizontal="center" vertical="center"/>
    </xf>
    <xf numFmtId="0" fontId="50" fillId="2" borderId="22" xfId="0" applyFont="1" applyFill="1" applyBorder="1" applyAlignment="1">
      <alignment horizontal="center" vertical="center"/>
    </xf>
    <xf numFmtId="0" fontId="33" fillId="2" borderId="0" xfId="0" applyNumberFormat="1" applyFont="1" applyFill="1" applyBorder="1" applyAlignment="1">
      <alignment horizontal="center"/>
    </xf>
    <xf numFmtId="0" fontId="9" fillId="2" borderId="0" xfId="0" applyNumberFormat="1" applyFont="1" applyFill="1" applyBorder="1" applyAlignment="1">
      <alignment horizontal="center"/>
    </xf>
    <xf numFmtId="0" fontId="48" fillId="2" borderId="7" xfId="0" applyFont="1" applyFill="1" applyBorder="1" applyAlignment="1">
      <alignment vertical="center" wrapText="1"/>
    </xf>
    <xf numFmtId="0" fontId="48" fillId="2" borderId="2" xfId="0" applyFont="1" applyFill="1" applyBorder="1" applyAlignment="1">
      <alignment vertical="center" wrapText="1"/>
    </xf>
    <xf numFmtId="0" fontId="48" fillId="2" borderId="8" xfId="0" applyFont="1" applyFill="1" applyBorder="1" applyAlignment="1">
      <alignment vertical="center" wrapText="1"/>
    </xf>
    <xf numFmtId="49" fontId="45" fillId="2" borderId="17" xfId="0" applyNumberFormat="1" applyFont="1" applyFill="1" applyBorder="1" applyAlignment="1">
      <alignment horizontal="center" wrapText="1"/>
    </xf>
    <xf numFmtId="43" fontId="48" fillId="2" borderId="17" xfId="1" applyFont="1" applyFill="1" applyBorder="1" applyAlignment="1">
      <alignment horizontal="center" vertical="center" wrapText="1"/>
    </xf>
    <xf numFmtId="43" fontId="55" fillId="2" borderId="7" xfId="1" applyFont="1" applyFill="1" applyBorder="1" applyAlignment="1">
      <alignment horizontal="center" vertical="center" wrapText="1"/>
    </xf>
    <xf numFmtId="43" fontId="55" fillId="2" borderId="2" xfId="1" applyFont="1" applyFill="1" applyBorder="1" applyAlignment="1">
      <alignment horizontal="center" vertical="center" wrapText="1"/>
    </xf>
    <xf numFmtId="43" fontId="55" fillId="2" borderId="8" xfId="1" applyFont="1" applyFill="1" applyBorder="1" applyAlignment="1">
      <alignment horizontal="center" vertical="center" wrapText="1"/>
    </xf>
    <xf numFmtId="43" fontId="55" fillId="2" borderId="17" xfId="1" applyFont="1" applyFill="1" applyBorder="1" applyAlignment="1">
      <alignment horizontal="center" vertical="center" wrapText="1"/>
    </xf>
    <xf numFmtId="43" fontId="33" fillId="0" borderId="17" xfId="1" applyFont="1" applyFill="1" applyBorder="1" applyAlignment="1">
      <alignment horizontal="center" vertical="center" wrapText="1"/>
    </xf>
    <xf numFmtId="49" fontId="38" fillId="2" borderId="17" xfId="0" applyNumberFormat="1" applyFont="1" applyFill="1" applyBorder="1" applyAlignment="1">
      <alignment horizontal="left" vertical="center" wrapText="1"/>
    </xf>
    <xf numFmtId="0" fontId="33" fillId="2" borderId="0" xfId="0" applyFont="1" applyFill="1" applyAlignment="1">
      <alignment horizontal="center" vertical="center"/>
    </xf>
    <xf numFmtId="0" fontId="34" fillId="2" borderId="0" xfId="0" applyNumberFormat="1" applyFont="1" applyFill="1" applyBorder="1" applyAlignment="1">
      <alignment horizontal="center" wrapText="1"/>
    </xf>
    <xf numFmtId="0" fontId="23" fillId="2" borderId="19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4" fontId="52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43" fontId="58" fillId="2" borderId="17" xfId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vertical="center"/>
    </xf>
  </cellXfs>
  <cellStyles count="4">
    <cellStyle name="Обычный" xfId="0" builtinId="0"/>
    <cellStyle name="Обычный 3 3" xfId="3"/>
    <cellStyle name="Обычный 4" xfId="2"/>
    <cellStyle name="Финансовый" xfId="1" builtin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F473"/>
  <sheetViews>
    <sheetView view="pageBreakPreview" topLeftCell="A4" zoomScale="86" zoomScaleNormal="91" zoomScaleSheetLayoutView="86" workbookViewId="0">
      <selection activeCell="AU29" sqref="AU29:AZ29"/>
    </sheetView>
  </sheetViews>
  <sheetFormatPr defaultRowHeight="15" x14ac:dyDescent="0.25"/>
  <cols>
    <col min="1" max="1" width="1.28515625" style="16" customWidth="1"/>
    <col min="2" max="11" width="2.42578125" style="16" customWidth="1"/>
    <col min="12" max="13" width="3.28515625" style="16" customWidth="1"/>
    <col min="14" max="18" width="2.42578125" style="16" customWidth="1"/>
    <col min="19" max="19" width="1.42578125" style="16" customWidth="1"/>
    <col min="20" max="21" width="3.42578125" style="16" customWidth="1"/>
    <col min="22" max="22" width="2.7109375" style="16" customWidth="1"/>
    <col min="23" max="23" width="3.42578125" style="16" customWidth="1"/>
    <col min="24" max="24" width="4.42578125" style="16" customWidth="1"/>
    <col min="25" max="25" width="14.7109375" style="16" customWidth="1"/>
    <col min="26" max="27" width="2.42578125" style="16" customWidth="1"/>
    <col min="28" max="28" width="4.7109375" style="16" customWidth="1"/>
    <col min="29" max="31" width="2.42578125" style="16" customWidth="1"/>
    <col min="32" max="35" width="2.5703125" style="16" customWidth="1"/>
    <col min="36" max="36" width="9.28515625" style="16" customWidth="1"/>
    <col min="37" max="39" width="2.5703125" style="16" customWidth="1"/>
    <col min="40" max="40" width="3.42578125" style="16" customWidth="1"/>
    <col min="41" max="42" width="2.5703125" style="16" customWidth="1"/>
    <col min="43" max="43" width="1.5703125" style="16" customWidth="1"/>
    <col min="44" max="44" width="9.28515625" style="16" customWidth="1"/>
    <col min="45" max="47" width="2.7109375" style="16" customWidth="1"/>
    <col min="48" max="51" width="2.5703125" style="16" customWidth="1"/>
    <col min="52" max="52" width="12.5703125" style="16" customWidth="1"/>
    <col min="53" max="53" width="3.28515625" customWidth="1"/>
    <col min="54" max="54" width="5.28515625" customWidth="1"/>
    <col min="55" max="55" width="8.85546875" hidden="1" customWidth="1"/>
    <col min="56" max="56" width="18" customWidth="1"/>
    <col min="57" max="57" width="19.42578125" customWidth="1"/>
  </cols>
  <sheetData>
    <row r="1" spans="1:58" s="2" customFormat="1" ht="42.75" customHeight="1" x14ac:dyDescent="0.3">
      <c r="A1" s="17"/>
      <c r="B1" s="226" t="s">
        <v>31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18"/>
      <c r="BA1" s="3"/>
    </row>
    <row r="2" spans="1:58" s="2" customFormat="1" ht="15" customHeight="1" x14ac:dyDescent="0.3">
      <c r="A2" s="17"/>
      <c r="B2" s="265" t="s">
        <v>32</v>
      </c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3"/>
    </row>
    <row r="3" spans="1:58" s="2" customFormat="1" ht="3.75" customHeight="1" x14ac:dyDescent="0.2">
      <c r="A3" s="17"/>
      <c r="B3" s="58"/>
      <c r="C3" s="17"/>
      <c r="D3" s="17"/>
      <c r="E3" s="17"/>
      <c r="F3" s="17"/>
      <c r="G3" s="17"/>
      <c r="H3" s="17"/>
      <c r="I3" s="17"/>
      <c r="J3" s="17"/>
      <c r="K3" s="17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3"/>
    </row>
    <row r="4" spans="1:58" s="42" customFormat="1" ht="15" customHeight="1" x14ac:dyDescent="0.2">
      <c r="A4" s="58"/>
      <c r="B4" s="158" t="s">
        <v>0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9" t="s">
        <v>9</v>
      </c>
      <c r="AA4" s="159"/>
      <c r="AB4" s="160"/>
      <c r="AC4" s="165" t="s">
        <v>40</v>
      </c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59"/>
      <c r="BB4" s="60"/>
      <c r="BC4" s="60"/>
      <c r="BD4" s="60"/>
      <c r="BE4" s="60"/>
      <c r="BF4" s="60"/>
    </row>
    <row r="5" spans="1:58" s="42" customFormat="1" ht="15" customHeight="1" x14ac:dyDescent="0.2">
      <c r="A5" s="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61"/>
      <c r="AA5" s="161"/>
      <c r="AB5" s="162"/>
      <c r="AC5" s="167" t="s">
        <v>198</v>
      </c>
      <c r="AD5" s="159"/>
      <c r="AE5" s="159"/>
      <c r="AF5" s="159"/>
      <c r="AG5" s="159"/>
      <c r="AH5" s="159"/>
      <c r="AI5" s="159"/>
      <c r="AJ5" s="160"/>
      <c r="AK5" s="167" t="s">
        <v>199</v>
      </c>
      <c r="AL5" s="159"/>
      <c r="AM5" s="159"/>
      <c r="AN5" s="159"/>
      <c r="AO5" s="159"/>
      <c r="AP5" s="159"/>
      <c r="AQ5" s="159"/>
      <c r="AR5" s="160"/>
      <c r="AS5" s="167" t="s">
        <v>200</v>
      </c>
      <c r="AT5" s="159"/>
      <c r="AU5" s="159"/>
      <c r="AV5" s="159"/>
      <c r="AW5" s="159"/>
      <c r="AX5" s="159"/>
      <c r="AY5" s="159"/>
      <c r="AZ5" s="159"/>
      <c r="BA5" s="59"/>
      <c r="BB5" s="60"/>
      <c r="BC5" s="60"/>
      <c r="BD5" s="60"/>
      <c r="BE5" s="60"/>
      <c r="BF5" s="60"/>
    </row>
    <row r="6" spans="1:58" s="13" customFormat="1" ht="54.75" customHeight="1" x14ac:dyDescent="0.25">
      <c r="A6" s="17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63"/>
      <c r="AA6" s="163"/>
      <c r="AB6" s="164"/>
      <c r="AC6" s="168"/>
      <c r="AD6" s="163"/>
      <c r="AE6" s="163"/>
      <c r="AF6" s="163"/>
      <c r="AG6" s="163"/>
      <c r="AH6" s="163"/>
      <c r="AI6" s="163"/>
      <c r="AJ6" s="164"/>
      <c r="AK6" s="168"/>
      <c r="AL6" s="163"/>
      <c r="AM6" s="163"/>
      <c r="AN6" s="163"/>
      <c r="AO6" s="163"/>
      <c r="AP6" s="163"/>
      <c r="AQ6" s="163"/>
      <c r="AR6" s="164"/>
      <c r="AS6" s="168"/>
      <c r="AT6" s="163"/>
      <c r="AU6" s="163"/>
      <c r="AV6" s="163"/>
      <c r="AW6" s="163"/>
      <c r="AX6" s="163"/>
      <c r="AY6" s="163"/>
      <c r="AZ6" s="163"/>
      <c r="BA6" s="3"/>
      <c r="BB6" s="2"/>
      <c r="BC6" s="2"/>
      <c r="BD6" s="2"/>
      <c r="BE6" s="2"/>
      <c r="BF6" s="2"/>
    </row>
    <row r="7" spans="1:58" s="45" customFormat="1" ht="11.25" customHeight="1" thickBot="1" x14ac:dyDescent="0.25">
      <c r="A7" s="61"/>
      <c r="B7" s="259">
        <v>1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179" t="s">
        <v>10</v>
      </c>
      <c r="AA7" s="179"/>
      <c r="AB7" s="219"/>
      <c r="AC7" s="178" t="s">
        <v>2</v>
      </c>
      <c r="AD7" s="179"/>
      <c r="AE7" s="179"/>
      <c r="AF7" s="179"/>
      <c r="AG7" s="179"/>
      <c r="AH7" s="179"/>
      <c r="AI7" s="179"/>
      <c r="AJ7" s="219"/>
      <c r="AK7" s="178" t="s">
        <v>3</v>
      </c>
      <c r="AL7" s="179"/>
      <c r="AM7" s="179"/>
      <c r="AN7" s="179"/>
      <c r="AO7" s="179"/>
      <c r="AP7" s="179"/>
      <c r="AQ7" s="179"/>
      <c r="AR7" s="219"/>
      <c r="AS7" s="178" t="s">
        <v>4</v>
      </c>
      <c r="AT7" s="179"/>
      <c r="AU7" s="179"/>
      <c r="AV7" s="179"/>
      <c r="AW7" s="179"/>
      <c r="AX7" s="179"/>
      <c r="AY7" s="179"/>
      <c r="AZ7" s="179"/>
      <c r="BA7" s="62"/>
      <c r="BB7" s="62"/>
      <c r="BC7" s="62"/>
      <c r="BD7" s="62"/>
      <c r="BE7" s="62"/>
      <c r="BF7" s="62"/>
    </row>
    <row r="8" spans="1:58" s="43" customFormat="1" ht="35.450000000000003" customHeight="1" x14ac:dyDescent="0.3">
      <c r="A8" s="61"/>
      <c r="B8" s="171" t="s">
        <v>33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80" t="s">
        <v>14</v>
      </c>
      <c r="AA8" s="180"/>
      <c r="AB8" s="181"/>
      <c r="AC8" s="182"/>
      <c r="AD8" s="183"/>
      <c r="AE8" s="183"/>
      <c r="AF8" s="183"/>
      <c r="AG8" s="183"/>
      <c r="AH8" s="183"/>
      <c r="AI8" s="183"/>
      <c r="AJ8" s="184"/>
      <c r="AK8" s="185"/>
      <c r="AL8" s="186"/>
      <c r="AM8" s="186"/>
      <c r="AN8" s="186"/>
      <c r="AO8" s="186"/>
      <c r="AP8" s="186"/>
      <c r="AQ8" s="186"/>
      <c r="AR8" s="187"/>
      <c r="AS8" s="185"/>
      <c r="AT8" s="186"/>
      <c r="AU8" s="186"/>
      <c r="AV8" s="186"/>
      <c r="AW8" s="186"/>
      <c r="AX8" s="186"/>
      <c r="AY8" s="186"/>
      <c r="AZ8" s="188"/>
      <c r="BA8" s="62"/>
      <c r="BB8" s="62"/>
      <c r="BC8" s="62"/>
      <c r="BD8" s="62"/>
      <c r="BE8" s="62"/>
      <c r="BF8" s="62"/>
    </row>
    <row r="9" spans="1:58" s="43" customFormat="1" ht="35.450000000000003" customHeight="1" x14ac:dyDescent="0.3">
      <c r="A9" s="61"/>
      <c r="B9" s="171" t="s">
        <v>34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2" t="s">
        <v>16</v>
      </c>
      <c r="AA9" s="172"/>
      <c r="AB9" s="173"/>
      <c r="AC9" s="220"/>
      <c r="AD9" s="221"/>
      <c r="AE9" s="221"/>
      <c r="AF9" s="221"/>
      <c r="AG9" s="221"/>
      <c r="AH9" s="221"/>
      <c r="AI9" s="221"/>
      <c r="AJ9" s="222"/>
      <c r="AK9" s="223"/>
      <c r="AL9" s="224"/>
      <c r="AM9" s="224"/>
      <c r="AN9" s="224"/>
      <c r="AO9" s="224"/>
      <c r="AP9" s="224"/>
      <c r="AQ9" s="224"/>
      <c r="AR9" s="225"/>
      <c r="AS9" s="223"/>
      <c r="AT9" s="224"/>
      <c r="AU9" s="224"/>
      <c r="AV9" s="224"/>
      <c r="AW9" s="224"/>
      <c r="AX9" s="224"/>
      <c r="AY9" s="224"/>
      <c r="AZ9" s="268"/>
      <c r="BA9" s="62"/>
      <c r="BB9" s="62"/>
      <c r="BC9" s="62"/>
      <c r="BD9" s="62"/>
      <c r="BE9" s="62"/>
      <c r="BF9" s="62"/>
    </row>
    <row r="10" spans="1:58" s="43" customFormat="1" ht="35.450000000000003" customHeight="1" x14ac:dyDescent="0.3">
      <c r="A10" s="61"/>
      <c r="B10" s="171" t="s">
        <v>36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2" t="s">
        <v>21</v>
      </c>
      <c r="AA10" s="172"/>
      <c r="AB10" s="173"/>
      <c r="AC10" s="174"/>
      <c r="AD10" s="175"/>
      <c r="AE10" s="175"/>
      <c r="AF10" s="175"/>
      <c r="AG10" s="175"/>
      <c r="AH10" s="175"/>
      <c r="AI10" s="175"/>
      <c r="AJ10" s="176"/>
      <c r="AK10" s="174"/>
      <c r="AL10" s="175"/>
      <c r="AM10" s="175"/>
      <c r="AN10" s="175"/>
      <c r="AO10" s="175"/>
      <c r="AP10" s="175"/>
      <c r="AQ10" s="175"/>
      <c r="AR10" s="176"/>
      <c r="AS10" s="174"/>
      <c r="AT10" s="175"/>
      <c r="AU10" s="175"/>
      <c r="AV10" s="175"/>
      <c r="AW10" s="175"/>
      <c r="AX10" s="175"/>
      <c r="AY10" s="175"/>
      <c r="AZ10" s="177"/>
      <c r="BA10" s="62"/>
      <c r="BB10" s="62"/>
      <c r="BC10" s="62"/>
      <c r="BD10" s="62"/>
      <c r="BE10" s="62"/>
      <c r="BF10" s="62"/>
    </row>
    <row r="11" spans="1:58" s="43" customFormat="1" ht="28.5" customHeight="1" thickBot="1" x14ac:dyDescent="0.35">
      <c r="A11" s="61"/>
      <c r="B11" s="171" t="s">
        <v>35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89" t="s">
        <v>24</v>
      </c>
      <c r="AA11" s="189"/>
      <c r="AB11" s="190"/>
      <c r="AC11" s="191">
        <f>AU34</f>
        <v>32227430.77</v>
      </c>
      <c r="AD11" s="192"/>
      <c r="AE11" s="192"/>
      <c r="AF11" s="192"/>
      <c r="AG11" s="192"/>
      <c r="AH11" s="192"/>
      <c r="AI11" s="192"/>
      <c r="AJ11" s="193"/>
      <c r="AK11" s="191">
        <v>5115625</v>
      </c>
      <c r="AL11" s="192"/>
      <c r="AM11" s="192"/>
      <c r="AN11" s="192"/>
      <c r="AO11" s="192"/>
      <c r="AP11" s="192"/>
      <c r="AQ11" s="192"/>
      <c r="AR11" s="193"/>
      <c r="AS11" s="191">
        <v>5115625</v>
      </c>
      <c r="AT11" s="192"/>
      <c r="AU11" s="192"/>
      <c r="AV11" s="192"/>
      <c r="AW11" s="192"/>
      <c r="AX11" s="192"/>
      <c r="AY11" s="192"/>
      <c r="AZ11" s="258"/>
      <c r="BA11" s="62"/>
      <c r="BB11" s="62"/>
      <c r="BC11" s="62"/>
      <c r="BD11" s="62"/>
      <c r="BE11" s="62"/>
      <c r="BF11" s="62"/>
    </row>
    <row r="12" spans="1:58" ht="11.25" customHeight="1" x14ac:dyDescent="0.25">
      <c r="A12" s="54"/>
      <c r="B12" s="169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57"/>
      <c r="BB12" s="57"/>
      <c r="BC12" s="57"/>
      <c r="BD12" s="57"/>
      <c r="BE12" s="57"/>
      <c r="BF12" s="57"/>
    </row>
    <row r="13" spans="1:58" ht="25.5" customHeight="1" x14ac:dyDescent="0.25">
      <c r="A13" s="63"/>
      <c r="B13" s="257" t="s">
        <v>41</v>
      </c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57"/>
      <c r="AA13" s="257"/>
      <c r="AB13" s="257"/>
      <c r="AC13" s="257"/>
      <c r="AD13" s="257"/>
      <c r="AE13" s="257"/>
      <c r="AF13" s="257"/>
      <c r="AG13" s="257"/>
      <c r="AH13" s="257"/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57"/>
      <c r="BA13" s="57"/>
      <c r="BB13" s="57"/>
      <c r="BC13" s="57"/>
      <c r="BD13" s="57"/>
      <c r="BE13" s="57"/>
      <c r="BF13" s="57"/>
    </row>
    <row r="14" spans="1:58" ht="6" customHeight="1" x14ac:dyDescent="0.25">
      <c r="A14" s="63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57"/>
      <c r="BB14" s="57"/>
      <c r="BC14" s="57"/>
      <c r="BD14" s="57"/>
      <c r="BE14" s="57"/>
      <c r="BF14" s="57"/>
    </row>
    <row r="15" spans="1:58" ht="7.5" hidden="1" customHeight="1" x14ac:dyDescent="0.25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6"/>
      <c r="AA15" s="66"/>
      <c r="AB15" s="66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7"/>
      <c r="BB15" s="57"/>
      <c r="BC15" s="57"/>
      <c r="BD15" s="57"/>
      <c r="BE15" s="57"/>
      <c r="BF15" s="57"/>
    </row>
    <row r="16" spans="1:58" ht="18" customHeight="1" x14ac:dyDescent="0.25">
      <c r="A16" s="67"/>
      <c r="B16" s="227" t="s">
        <v>43</v>
      </c>
      <c r="C16" s="227"/>
      <c r="D16" s="227" t="s">
        <v>42</v>
      </c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8" t="s">
        <v>44</v>
      </c>
      <c r="R16" s="228"/>
      <c r="S16" s="228"/>
      <c r="T16" s="228"/>
      <c r="U16" s="229"/>
      <c r="V16" s="202" t="s">
        <v>47</v>
      </c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51" t="s">
        <v>45</v>
      </c>
      <c r="AR16" s="252"/>
      <c r="AS16" s="252"/>
      <c r="AT16" s="252"/>
      <c r="AU16" s="202" t="s">
        <v>46</v>
      </c>
      <c r="AV16" s="202"/>
      <c r="AW16" s="202"/>
      <c r="AX16" s="202"/>
      <c r="AY16" s="202"/>
      <c r="AZ16" s="202"/>
      <c r="BA16" s="57"/>
      <c r="BB16" s="57"/>
      <c r="BC16" s="57"/>
      <c r="BD16" s="57"/>
      <c r="BE16" s="57"/>
      <c r="BF16" s="57"/>
    </row>
    <row r="17" spans="1:58" ht="20.25" customHeight="1" x14ac:dyDescent="0.25">
      <c r="A17" s="51"/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30"/>
      <c r="R17" s="230"/>
      <c r="S17" s="230"/>
      <c r="T17" s="230"/>
      <c r="U17" s="231"/>
      <c r="V17" s="239" t="s">
        <v>8</v>
      </c>
      <c r="W17" s="240"/>
      <c r="X17" s="240"/>
      <c r="Y17" s="241"/>
      <c r="Z17" s="248" t="s">
        <v>48</v>
      </c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50"/>
      <c r="AQ17" s="253"/>
      <c r="AR17" s="254"/>
      <c r="AS17" s="254"/>
      <c r="AT17" s="254"/>
      <c r="AU17" s="202"/>
      <c r="AV17" s="202"/>
      <c r="AW17" s="202"/>
      <c r="AX17" s="202"/>
      <c r="AY17" s="202"/>
      <c r="AZ17" s="202"/>
      <c r="BA17" s="57"/>
      <c r="BB17" s="57"/>
      <c r="BC17" s="57"/>
      <c r="BD17" s="57"/>
      <c r="BE17" s="57"/>
      <c r="BF17" s="57"/>
    </row>
    <row r="18" spans="1:58" ht="15" customHeight="1" x14ac:dyDescent="0.25">
      <c r="A18" s="68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30"/>
      <c r="R18" s="230"/>
      <c r="S18" s="230"/>
      <c r="T18" s="230"/>
      <c r="U18" s="231"/>
      <c r="V18" s="242"/>
      <c r="W18" s="243"/>
      <c r="X18" s="243"/>
      <c r="Y18" s="244"/>
      <c r="Z18" s="207" t="s">
        <v>49</v>
      </c>
      <c r="AA18" s="208"/>
      <c r="AB18" s="208"/>
      <c r="AC18" s="208"/>
      <c r="AD18" s="208"/>
      <c r="AE18" s="209"/>
      <c r="AF18" s="207" t="s">
        <v>50</v>
      </c>
      <c r="AG18" s="208"/>
      <c r="AH18" s="208"/>
      <c r="AI18" s="208"/>
      <c r="AJ18" s="209"/>
      <c r="AK18" s="207" t="s">
        <v>51</v>
      </c>
      <c r="AL18" s="208"/>
      <c r="AM18" s="208"/>
      <c r="AN18" s="208"/>
      <c r="AO18" s="208"/>
      <c r="AP18" s="209"/>
      <c r="AQ18" s="253"/>
      <c r="AR18" s="254"/>
      <c r="AS18" s="254"/>
      <c r="AT18" s="254"/>
      <c r="AU18" s="202"/>
      <c r="AV18" s="202"/>
      <c r="AW18" s="202"/>
      <c r="AX18" s="202"/>
      <c r="AY18" s="202"/>
      <c r="AZ18" s="202"/>
      <c r="BA18" s="57"/>
      <c r="BB18" s="57"/>
      <c r="BC18" s="57"/>
      <c r="BD18" s="57"/>
      <c r="BE18" s="57"/>
      <c r="BF18" s="57"/>
    </row>
    <row r="19" spans="1:58" ht="33.200000000000003" customHeight="1" x14ac:dyDescent="0.25">
      <c r="A19" s="69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32"/>
      <c r="R19" s="232"/>
      <c r="S19" s="232"/>
      <c r="T19" s="232"/>
      <c r="U19" s="233"/>
      <c r="V19" s="245"/>
      <c r="W19" s="246"/>
      <c r="X19" s="246"/>
      <c r="Y19" s="247"/>
      <c r="Z19" s="210"/>
      <c r="AA19" s="211"/>
      <c r="AB19" s="211"/>
      <c r="AC19" s="211"/>
      <c r="AD19" s="211"/>
      <c r="AE19" s="212"/>
      <c r="AF19" s="210"/>
      <c r="AG19" s="211"/>
      <c r="AH19" s="211"/>
      <c r="AI19" s="211"/>
      <c r="AJ19" s="212"/>
      <c r="AK19" s="210"/>
      <c r="AL19" s="211"/>
      <c r="AM19" s="211"/>
      <c r="AN19" s="211"/>
      <c r="AO19" s="211"/>
      <c r="AP19" s="212"/>
      <c r="AQ19" s="255"/>
      <c r="AR19" s="256"/>
      <c r="AS19" s="256"/>
      <c r="AT19" s="256"/>
      <c r="AU19" s="202"/>
      <c r="AV19" s="202"/>
      <c r="AW19" s="202"/>
      <c r="AX19" s="202"/>
      <c r="AY19" s="202"/>
      <c r="AZ19" s="202"/>
      <c r="BA19" s="57"/>
      <c r="BB19" s="57"/>
      <c r="BC19" s="57"/>
      <c r="BD19" s="57"/>
      <c r="BE19" s="57"/>
      <c r="BF19" s="57"/>
    </row>
    <row r="20" spans="1:58" s="44" customFormat="1" ht="11.25" customHeight="1" x14ac:dyDescent="0.2">
      <c r="A20" s="68"/>
      <c r="B20" s="205">
        <v>1</v>
      </c>
      <c r="C20" s="205"/>
      <c r="D20" s="234">
        <v>2</v>
      </c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14">
        <v>3</v>
      </c>
      <c r="R20" s="214"/>
      <c r="S20" s="214"/>
      <c r="T20" s="214"/>
      <c r="U20" s="235"/>
      <c r="V20" s="205">
        <v>4</v>
      </c>
      <c r="W20" s="205"/>
      <c r="X20" s="205"/>
      <c r="Y20" s="205"/>
      <c r="Z20" s="205">
        <v>5</v>
      </c>
      <c r="AA20" s="205"/>
      <c r="AB20" s="205"/>
      <c r="AC20" s="205"/>
      <c r="AD20" s="205"/>
      <c r="AE20" s="205"/>
      <c r="AF20" s="205">
        <v>6</v>
      </c>
      <c r="AG20" s="205"/>
      <c r="AH20" s="205"/>
      <c r="AI20" s="205"/>
      <c r="AJ20" s="205"/>
      <c r="AK20" s="205">
        <v>7</v>
      </c>
      <c r="AL20" s="205"/>
      <c r="AM20" s="205"/>
      <c r="AN20" s="205"/>
      <c r="AO20" s="205"/>
      <c r="AP20" s="205"/>
      <c r="AQ20" s="213">
        <v>8</v>
      </c>
      <c r="AR20" s="214"/>
      <c r="AS20" s="214"/>
      <c r="AT20" s="214"/>
      <c r="AU20" s="214">
        <v>9</v>
      </c>
      <c r="AV20" s="214"/>
      <c r="AW20" s="214"/>
      <c r="AX20" s="214"/>
      <c r="AY20" s="214"/>
      <c r="AZ20" s="214"/>
      <c r="BA20" s="57"/>
      <c r="BB20" s="57"/>
      <c r="BC20" s="57"/>
      <c r="BD20" s="57"/>
      <c r="BE20" s="57"/>
      <c r="BF20" s="57"/>
    </row>
    <row r="21" spans="1:58" ht="29.25" customHeight="1" x14ac:dyDescent="0.25">
      <c r="A21" s="68"/>
      <c r="B21" s="194">
        <v>1</v>
      </c>
      <c r="C21" s="195"/>
      <c r="D21" s="216" t="s">
        <v>176</v>
      </c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8"/>
      <c r="Q21" s="194">
        <v>1</v>
      </c>
      <c r="R21" s="206"/>
      <c r="S21" s="206"/>
      <c r="T21" s="206"/>
      <c r="U21" s="206"/>
      <c r="V21" s="157">
        <v>51084</v>
      </c>
      <c r="W21" s="157"/>
      <c r="X21" s="157"/>
      <c r="Y21" s="157"/>
      <c r="Z21" s="204">
        <v>51084</v>
      </c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17"/>
      <c r="AR21" s="118"/>
      <c r="AS21" s="118"/>
      <c r="AT21" s="118"/>
      <c r="AU21" s="157">
        <f>(Q21*V21+(AQ21*V21/100))*12</f>
        <v>613008</v>
      </c>
      <c r="AV21" s="157"/>
      <c r="AW21" s="157"/>
      <c r="AX21" s="157"/>
      <c r="AY21" s="157"/>
      <c r="AZ21" s="157"/>
      <c r="BA21" s="57"/>
      <c r="BB21" s="57"/>
      <c r="BC21" s="57"/>
      <c r="BD21" s="57"/>
      <c r="BE21" s="57"/>
      <c r="BF21" s="57"/>
    </row>
    <row r="22" spans="1:58" ht="53.25" customHeight="1" x14ac:dyDescent="0.25">
      <c r="A22" s="68"/>
      <c r="B22" s="194">
        <v>2</v>
      </c>
      <c r="C22" s="195"/>
      <c r="D22" s="196" t="s">
        <v>162</v>
      </c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8"/>
      <c r="Q22" s="194">
        <v>5</v>
      </c>
      <c r="R22" s="206"/>
      <c r="S22" s="206"/>
      <c r="T22" s="206"/>
      <c r="U22" s="206"/>
      <c r="V22" s="157">
        <v>42570</v>
      </c>
      <c r="W22" s="157"/>
      <c r="X22" s="157"/>
      <c r="Y22" s="157"/>
      <c r="Z22" s="269">
        <v>28380</v>
      </c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117"/>
      <c r="AR22" s="118"/>
      <c r="AS22" s="118"/>
      <c r="AT22" s="118"/>
      <c r="AU22" s="157">
        <f>(Q22*V22+(AQ22*V22/100))*12</f>
        <v>2554200</v>
      </c>
      <c r="AV22" s="157"/>
      <c r="AW22" s="157"/>
      <c r="AX22" s="157"/>
      <c r="AY22" s="157"/>
      <c r="AZ22" s="157"/>
      <c r="BA22" s="57"/>
      <c r="BB22" s="57"/>
      <c r="BC22" s="57"/>
      <c r="BD22" s="57"/>
      <c r="BE22" s="57"/>
      <c r="BF22" s="57"/>
    </row>
    <row r="23" spans="1:58" ht="30" customHeight="1" x14ac:dyDescent="0.25">
      <c r="A23" s="68"/>
      <c r="B23" s="194">
        <v>3</v>
      </c>
      <c r="C23" s="195"/>
      <c r="D23" s="196" t="s">
        <v>52</v>
      </c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8"/>
      <c r="Q23" s="194">
        <v>94</v>
      </c>
      <c r="R23" s="206"/>
      <c r="S23" s="206"/>
      <c r="T23" s="206"/>
      <c r="U23" s="206"/>
      <c r="V23" s="157">
        <v>16246.66</v>
      </c>
      <c r="W23" s="157"/>
      <c r="X23" s="157"/>
      <c r="Y23" s="157"/>
      <c r="Z23" s="204">
        <v>11340.17</v>
      </c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>
        <v>5300</v>
      </c>
      <c r="AL23" s="157"/>
      <c r="AM23" s="157"/>
      <c r="AN23" s="157"/>
      <c r="AO23" s="157"/>
      <c r="AP23" s="157"/>
      <c r="AQ23" s="118"/>
      <c r="AR23" s="118"/>
      <c r="AS23" s="118"/>
      <c r="AT23" s="118"/>
      <c r="AU23" s="157">
        <f>17365034-38653.8-55650.6</f>
        <v>17270729.599999998</v>
      </c>
      <c r="AV23" s="203"/>
      <c r="AW23" s="203"/>
      <c r="AX23" s="203"/>
      <c r="AY23" s="203"/>
      <c r="AZ23" s="204"/>
      <c r="BA23" s="57"/>
      <c r="BB23" s="57"/>
      <c r="BC23" s="57"/>
      <c r="BD23" s="57"/>
      <c r="BE23" s="57"/>
      <c r="BF23" s="57"/>
    </row>
    <row r="24" spans="1:58" ht="34.5" customHeight="1" x14ac:dyDescent="0.25">
      <c r="A24" s="70"/>
      <c r="B24" s="194">
        <v>4</v>
      </c>
      <c r="C24" s="195"/>
      <c r="D24" s="196" t="s">
        <v>163</v>
      </c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8"/>
      <c r="Q24" s="215">
        <v>36.200000000000003</v>
      </c>
      <c r="R24" s="215"/>
      <c r="S24" s="215"/>
      <c r="T24" s="215"/>
      <c r="U24" s="194"/>
      <c r="V24" s="157">
        <v>12792</v>
      </c>
      <c r="W24" s="157"/>
      <c r="X24" s="157"/>
      <c r="Y24" s="157"/>
      <c r="Z24" s="204">
        <v>12792</v>
      </c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95"/>
      <c r="AR24" s="215"/>
      <c r="AS24" s="215"/>
      <c r="AT24" s="215"/>
      <c r="AU24" s="157">
        <f>(Q24*V24+(AQ24*V24/100))*12</f>
        <v>5556844.8000000007</v>
      </c>
      <c r="AV24" s="157"/>
      <c r="AW24" s="157"/>
      <c r="AX24" s="157"/>
      <c r="AY24" s="157"/>
      <c r="AZ24" s="157"/>
      <c r="BA24" s="57"/>
      <c r="BB24" s="57"/>
      <c r="BC24" s="57"/>
      <c r="BD24" s="57"/>
      <c r="BE24" s="57"/>
      <c r="BF24" s="57"/>
    </row>
    <row r="25" spans="1:58" ht="28.5" customHeight="1" x14ac:dyDescent="0.25">
      <c r="A25" s="70"/>
      <c r="B25" s="194"/>
      <c r="C25" s="195"/>
      <c r="D25" s="236" t="s">
        <v>181</v>
      </c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8"/>
      <c r="Q25" s="194"/>
      <c r="R25" s="206"/>
      <c r="S25" s="206"/>
      <c r="T25" s="206"/>
      <c r="U25" s="206"/>
      <c r="V25" s="157"/>
      <c r="W25" s="157"/>
      <c r="X25" s="157"/>
      <c r="Y25" s="157"/>
      <c r="Z25" s="199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117"/>
      <c r="AR25" s="118"/>
      <c r="AS25" s="118"/>
      <c r="AT25" s="118"/>
      <c r="AU25" s="267">
        <f>SUM(AU21:AU24)</f>
        <v>25994782.399999999</v>
      </c>
      <c r="AV25" s="267"/>
      <c r="AW25" s="267"/>
      <c r="AX25" s="267"/>
      <c r="AY25" s="267"/>
      <c r="AZ25" s="267"/>
      <c r="BA25" s="57"/>
      <c r="BB25" s="57"/>
      <c r="BC25" s="57"/>
      <c r="BD25" s="57"/>
      <c r="BE25" s="57"/>
      <c r="BF25" s="57"/>
    </row>
    <row r="26" spans="1:58" ht="32.25" customHeight="1" x14ac:dyDescent="0.25">
      <c r="B26" s="194">
        <v>5</v>
      </c>
      <c r="C26" s="195"/>
      <c r="D26" s="196" t="s">
        <v>162</v>
      </c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8"/>
      <c r="Q26" s="194">
        <v>3</v>
      </c>
      <c r="R26" s="206"/>
      <c r="S26" s="206"/>
      <c r="T26" s="206"/>
      <c r="U26" s="206"/>
      <c r="V26" s="157">
        <v>10000</v>
      </c>
      <c r="W26" s="157"/>
      <c r="X26" s="157"/>
      <c r="Y26" s="157"/>
      <c r="Z26" s="204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17"/>
      <c r="AR26" s="118"/>
      <c r="AS26" s="118"/>
      <c r="AT26" s="118"/>
      <c r="AU26" s="157">
        <f t="shared" ref="AU26" si="0">(Q26*V26+(AQ26*V26/100))*12</f>
        <v>360000</v>
      </c>
      <c r="AV26" s="157"/>
      <c r="AW26" s="157"/>
      <c r="AX26" s="157"/>
      <c r="AY26" s="157"/>
      <c r="AZ26" s="157"/>
    </row>
    <row r="27" spans="1:58" ht="34.5" customHeight="1" x14ac:dyDescent="0.25">
      <c r="A27" s="108"/>
      <c r="B27" s="194">
        <v>6</v>
      </c>
      <c r="C27" s="195"/>
      <c r="D27" s="196" t="s">
        <v>52</v>
      </c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8"/>
      <c r="Q27" s="194">
        <v>10</v>
      </c>
      <c r="R27" s="206"/>
      <c r="S27" s="206"/>
      <c r="T27" s="206"/>
      <c r="U27" s="206"/>
      <c r="V27" s="157">
        <v>20000</v>
      </c>
      <c r="W27" s="157"/>
      <c r="X27" s="157"/>
      <c r="Y27" s="157"/>
      <c r="Z27" s="204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>
        <v>38104.78</v>
      </c>
      <c r="AL27" s="157"/>
      <c r="AM27" s="157"/>
      <c r="AN27" s="157"/>
      <c r="AO27" s="157"/>
      <c r="AP27" s="157"/>
      <c r="AQ27" s="127"/>
      <c r="AR27" s="128"/>
      <c r="AS27" s="128"/>
      <c r="AT27" s="128"/>
      <c r="AU27" s="157">
        <f>(Q27*V27+(AQ27*V27/100))*12+AK27</f>
        <v>2438104.7799999998</v>
      </c>
      <c r="AV27" s="157"/>
      <c r="AW27" s="157"/>
      <c r="AX27" s="157"/>
      <c r="AY27" s="157"/>
      <c r="AZ27" s="157"/>
    </row>
    <row r="28" spans="1:58" ht="34.5" customHeight="1" x14ac:dyDescent="0.25">
      <c r="A28" s="108"/>
      <c r="B28" s="263"/>
      <c r="C28" s="276"/>
      <c r="D28" s="260" t="s">
        <v>180</v>
      </c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2"/>
      <c r="Q28" s="263"/>
      <c r="R28" s="264"/>
      <c r="S28" s="264"/>
      <c r="T28" s="264"/>
      <c r="U28" s="264"/>
      <c r="V28" s="267"/>
      <c r="W28" s="267"/>
      <c r="X28" s="267"/>
      <c r="Y28" s="267"/>
      <c r="Z28" s="274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  <c r="AO28" s="267"/>
      <c r="AP28" s="267"/>
      <c r="AQ28" s="141"/>
      <c r="AR28" s="143"/>
      <c r="AS28" s="143"/>
      <c r="AT28" s="143"/>
      <c r="AU28" s="267">
        <f>AU26+AU27</f>
        <v>2798104.78</v>
      </c>
      <c r="AV28" s="267"/>
      <c r="AW28" s="267"/>
      <c r="AX28" s="267"/>
      <c r="AY28" s="267"/>
      <c r="AZ28" s="267"/>
    </row>
    <row r="29" spans="1:58" ht="34.5" customHeight="1" x14ac:dyDescent="0.25">
      <c r="A29" s="108"/>
      <c r="B29" s="194">
        <v>7</v>
      </c>
      <c r="C29" s="195"/>
      <c r="D29" s="216" t="s">
        <v>214</v>
      </c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8"/>
      <c r="Q29" s="194">
        <v>38</v>
      </c>
      <c r="R29" s="206"/>
      <c r="S29" s="206"/>
      <c r="T29" s="206"/>
      <c r="U29" s="206"/>
      <c r="V29" s="157">
        <v>190000</v>
      </c>
      <c r="W29" s="157"/>
      <c r="X29" s="157"/>
      <c r="Y29" s="157"/>
      <c r="Z29" s="204">
        <v>5000</v>
      </c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40"/>
      <c r="AR29" s="142"/>
      <c r="AS29" s="142"/>
      <c r="AT29" s="142"/>
      <c r="AU29" s="277">
        <f>2280000-150418.92</f>
        <v>2129581.08</v>
      </c>
      <c r="AV29" s="203"/>
      <c r="AW29" s="203"/>
      <c r="AX29" s="203"/>
      <c r="AY29" s="203"/>
      <c r="AZ29" s="204"/>
      <c r="BE29" s="156">
        <f>32227430.77-AU34</f>
        <v>0</v>
      </c>
    </row>
    <row r="30" spans="1:58" ht="34.5" customHeight="1" x14ac:dyDescent="0.25">
      <c r="A30" s="108"/>
      <c r="B30" s="194">
        <v>8</v>
      </c>
      <c r="C30" s="195"/>
      <c r="D30" s="216" t="s">
        <v>214</v>
      </c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8"/>
      <c r="Q30" s="194">
        <v>38</v>
      </c>
      <c r="R30" s="206"/>
      <c r="S30" s="206"/>
      <c r="T30" s="206"/>
      <c r="U30" s="206"/>
      <c r="V30" s="157">
        <v>75000</v>
      </c>
      <c r="W30" s="157"/>
      <c r="X30" s="157"/>
      <c r="Y30" s="157"/>
      <c r="Z30" s="204">
        <v>2015</v>
      </c>
      <c r="AA30" s="157"/>
      <c r="AB30" s="157"/>
      <c r="AC30" s="157"/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40"/>
      <c r="AR30" s="142"/>
      <c r="AS30" s="142"/>
      <c r="AT30" s="142"/>
      <c r="AU30" s="277">
        <v>898528</v>
      </c>
      <c r="AV30" s="203"/>
      <c r="AW30" s="203"/>
      <c r="AX30" s="203"/>
      <c r="AY30" s="203"/>
      <c r="AZ30" s="204"/>
    </row>
    <row r="31" spans="1:58" ht="34.5" customHeight="1" x14ac:dyDescent="0.25">
      <c r="A31" s="108"/>
      <c r="B31" s="194">
        <v>9</v>
      </c>
      <c r="C31" s="195"/>
      <c r="D31" s="216" t="s">
        <v>215</v>
      </c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8"/>
      <c r="Q31" s="194">
        <v>3</v>
      </c>
      <c r="R31" s="206"/>
      <c r="S31" s="206"/>
      <c r="T31" s="206"/>
      <c r="U31" s="206"/>
      <c r="V31" s="157">
        <v>115000</v>
      </c>
      <c r="W31" s="157"/>
      <c r="X31" s="157"/>
      <c r="Y31" s="157"/>
      <c r="Z31" s="204">
        <v>5000</v>
      </c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40"/>
      <c r="AR31" s="142"/>
      <c r="AS31" s="142"/>
      <c r="AT31" s="142"/>
      <c r="AU31" s="157">
        <f>115000</f>
        <v>115000</v>
      </c>
      <c r="AV31" s="157"/>
      <c r="AW31" s="157"/>
      <c r="AX31" s="157"/>
      <c r="AY31" s="157"/>
      <c r="AZ31" s="157"/>
    </row>
    <row r="32" spans="1:58" ht="34.5" customHeight="1" x14ac:dyDescent="0.25">
      <c r="A32" s="108"/>
      <c r="B32" s="194">
        <v>10</v>
      </c>
      <c r="C32" s="195"/>
      <c r="D32" s="278" t="s">
        <v>239</v>
      </c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80"/>
      <c r="Q32" s="194">
        <v>40</v>
      </c>
      <c r="R32" s="206"/>
      <c r="S32" s="206"/>
      <c r="T32" s="206"/>
      <c r="U32" s="206"/>
      <c r="V32" s="157">
        <f>124787.99+166646.52</f>
        <v>291434.51</v>
      </c>
      <c r="W32" s="157"/>
      <c r="X32" s="157"/>
      <c r="Y32" s="157"/>
      <c r="Z32" s="204">
        <f>V32/Q32</f>
        <v>7285.8627500000002</v>
      </c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2"/>
      <c r="AR32" s="153"/>
      <c r="AS32" s="153"/>
      <c r="AT32" s="153"/>
      <c r="AU32" s="157">
        <f>V32</f>
        <v>291434.51</v>
      </c>
      <c r="AV32" s="157"/>
      <c r="AW32" s="157"/>
      <c r="AX32" s="157"/>
      <c r="AY32" s="157"/>
      <c r="AZ32" s="157"/>
    </row>
    <row r="33" spans="1:57" s="132" customFormat="1" ht="32.65" customHeight="1" x14ac:dyDescent="0.25">
      <c r="A33" s="129"/>
      <c r="B33" s="263"/>
      <c r="C33" s="276"/>
      <c r="D33" s="260" t="s">
        <v>216</v>
      </c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2"/>
      <c r="Q33" s="263"/>
      <c r="R33" s="264"/>
      <c r="S33" s="264"/>
      <c r="T33" s="264"/>
      <c r="U33" s="264"/>
      <c r="V33" s="267"/>
      <c r="W33" s="267"/>
      <c r="X33" s="267"/>
      <c r="Y33" s="267"/>
      <c r="Z33" s="274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130"/>
      <c r="AR33" s="131"/>
      <c r="AS33" s="131"/>
      <c r="AT33" s="131"/>
      <c r="AU33" s="267">
        <f>AU29+AU30+AU31+AU32</f>
        <v>3434543.59</v>
      </c>
      <c r="AV33" s="267"/>
      <c r="AW33" s="267"/>
      <c r="AX33" s="267"/>
      <c r="AY33" s="267"/>
      <c r="AZ33" s="267"/>
      <c r="BD33" s="132">
        <v>3434543.59</v>
      </c>
      <c r="BE33" s="592">
        <f>BD33-AU33</f>
        <v>0</v>
      </c>
    </row>
    <row r="34" spans="1:57" ht="34.5" customHeight="1" x14ac:dyDescent="0.25">
      <c r="B34" s="270" t="s">
        <v>12</v>
      </c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70"/>
      <c r="N34" s="270"/>
      <c r="O34" s="270"/>
      <c r="P34" s="270"/>
      <c r="Q34" s="271" t="s">
        <v>7</v>
      </c>
      <c r="R34" s="271"/>
      <c r="S34" s="271"/>
      <c r="T34" s="271"/>
      <c r="U34" s="271"/>
      <c r="V34" s="275" t="s">
        <v>7</v>
      </c>
      <c r="W34" s="275"/>
      <c r="X34" s="275"/>
      <c r="Y34" s="275"/>
      <c r="Z34" s="215" t="s">
        <v>7</v>
      </c>
      <c r="AA34" s="215"/>
      <c r="AB34" s="215"/>
      <c r="AC34" s="215"/>
      <c r="AD34" s="215"/>
      <c r="AE34" s="215"/>
      <c r="AF34" s="215" t="s">
        <v>7</v>
      </c>
      <c r="AG34" s="215"/>
      <c r="AH34" s="215"/>
      <c r="AI34" s="215"/>
      <c r="AJ34" s="215"/>
      <c r="AK34" s="215" t="s">
        <v>7</v>
      </c>
      <c r="AL34" s="215"/>
      <c r="AM34" s="215"/>
      <c r="AN34" s="215"/>
      <c r="AO34" s="215"/>
      <c r="AP34" s="215"/>
      <c r="AQ34" s="215" t="s">
        <v>7</v>
      </c>
      <c r="AR34" s="215"/>
      <c r="AS34" s="215"/>
      <c r="AT34" s="215"/>
      <c r="AU34" s="272">
        <f>AU25+AU28+AU33</f>
        <v>32227430.77</v>
      </c>
      <c r="AV34" s="273"/>
      <c r="AW34" s="273"/>
      <c r="AX34" s="273"/>
      <c r="AY34" s="273"/>
      <c r="AZ34" s="274"/>
    </row>
    <row r="35" spans="1:5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7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7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</row>
    <row r="48" spans="1:5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</row>
    <row r="49" spans="1:5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</row>
    <row r="50" spans="1:5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  <row r="51" spans="1:5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</row>
    <row r="52" spans="1:5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</row>
    <row r="53" spans="1:5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</row>
    <row r="54" spans="1:5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</row>
    <row r="56" spans="1:52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  <row r="58" spans="1:52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</row>
    <row r="65" spans="1:52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</row>
    <row r="66" spans="1:52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</row>
    <row r="67" spans="1:52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</row>
    <row r="68" spans="1:5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</row>
    <row r="69" spans="1:5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</row>
    <row r="70" spans="1:5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</row>
    <row r="71" spans="1:5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</row>
    <row r="73" spans="1:5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5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</row>
    <row r="75" spans="1:5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</row>
    <row r="76" spans="1:5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</row>
    <row r="77" spans="1:5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</row>
    <row r="78" spans="1:5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:52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:52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:52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:52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:52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:52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:52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:52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:52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:52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:52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:52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:52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:52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:52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:52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:52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:52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:52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:52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  <row r="101" spans="1:52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</row>
    <row r="102" spans="1:52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</row>
    <row r="103" spans="1:52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</row>
    <row r="104" spans="1:52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</row>
    <row r="105" spans="1:52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</row>
    <row r="106" spans="1:52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</row>
    <row r="107" spans="1:52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</row>
    <row r="108" spans="1:52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</row>
    <row r="109" spans="1:52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</row>
    <row r="110" spans="1:52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</row>
    <row r="111" spans="1:52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</row>
    <row r="112" spans="1:52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</row>
    <row r="113" spans="1:52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</row>
    <row r="114" spans="1:52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</row>
    <row r="115" spans="1:52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</row>
    <row r="116" spans="1:52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</row>
    <row r="117" spans="1:52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</row>
    <row r="118" spans="1:52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</row>
    <row r="119" spans="1:52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</row>
    <row r="120" spans="1:52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</row>
    <row r="121" spans="1:52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</row>
    <row r="122" spans="1:52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</row>
    <row r="123" spans="1:52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</row>
    <row r="124" spans="1:52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</row>
    <row r="125" spans="1:52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</row>
    <row r="126" spans="1:52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</row>
    <row r="127" spans="1:52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</row>
    <row r="128" spans="1:52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</row>
    <row r="129" spans="1:52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</row>
    <row r="130" spans="1:52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</row>
    <row r="131" spans="1:52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</row>
    <row r="132" spans="1:52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</row>
    <row r="133" spans="1:52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</row>
    <row r="134" spans="1:52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</row>
    <row r="135" spans="1:52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</row>
    <row r="136" spans="1:52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</row>
    <row r="137" spans="1:52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</row>
    <row r="138" spans="1:52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</row>
    <row r="139" spans="1:52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</row>
    <row r="140" spans="1:52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</row>
    <row r="141" spans="1:52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</row>
    <row r="142" spans="1:52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</row>
    <row r="143" spans="1:52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</row>
    <row r="144" spans="1:52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</row>
    <row r="145" spans="1:52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</row>
    <row r="146" spans="1:52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</row>
    <row r="147" spans="1:52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</row>
    <row r="148" spans="1:52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</row>
    <row r="149" spans="1:52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</row>
    <row r="150" spans="1:52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</row>
    <row r="151" spans="1:52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</row>
    <row r="152" spans="1:52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</row>
    <row r="153" spans="1:52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</row>
    <row r="154" spans="1:52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</row>
    <row r="155" spans="1:52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</row>
    <row r="156" spans="1:52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</row>
    <row r="157" spans="1:52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</row>
    <row r="158" spans="1:52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</row>
    <row r="159" spans="1:52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</row>
    <row r="160" spans="1:52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</row>
    <row r="161" spans="1:52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</row>
    <row r="162" spans="1:52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</row>
    <row r="163" spans="1:52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</row>
    <row r="164" spans="1:52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</row>
    <row r="165" spans="1:52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</row>
    <row r="166" spans="1:52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</row>
    <row r="167" spans="1:52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</row>
    <row r="168" spans="1:52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</row>
    <row r="169" spans="1:52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</row>
    <row r="170" spans="1:52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</row>
    <row r="171" spans="1:52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</row>
    <row r="172" spans="1:52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</row>
    <row r="173" spans="1:52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</row>
    <row r="174" spans="1:52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</row>
    <row r="175" spans="1:52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</row>
    <row r="176" spans="1:52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</row>
    <row r="177" spans="1:52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</row>
    <row r="178" spans="1:52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</row>
    <row r="179" spans="1:52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</row>
    <row r="180" spans="1:52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</row>
    <row r="181" spans="1:52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</row>
    <row r="182" spans="1:52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</row>
    <row r="183" spans="1:52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</row>
    <row r="184" spans="1:52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</row>
    <row r="185" spans="1:52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</row>
    <row r="186" spans="1:52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</row>
    <row r="187" spans="1:52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</row>
    <row r="188" spans="1:52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</row>
    <row r="189" spans="1:52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</row>
    <row r="190" spans="1:52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</row>
    <row r="191" spans="1:52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</row>
    <row r="192" spans="1:52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</row>
    <row r="193" spans="1:52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</row>
    <row r="194" spans="1:52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</row>
    <row r="195" spans="1:52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</row>
    <row r="196" spans="1:52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</row>
    <row r="197" spans="1:52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</row>
    <row r="198" spans="1:52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</row>
    <row r="199" spans="1:52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</row>
    <row r="200" spans="1:52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</row>
    <row r="201" spans="1:52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</row>
    <row r="202" spans="1:52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</row>
    <row r="203" spans="1:52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</row>
    <row r="204" spans="1:52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</row>
    <row r="205" spans="1:52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</row>
    <row r="206" spans="1:52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</row>
    <row r="207" spans="1:52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</row>
    <row r="208" spans="1:52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</row>
    <row r="209" spans="1:55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</row>
    <row r="210" spans="1:55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</row>
    <row r="211" spans="1:55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</row>
    <row r="212" spans="1:55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</row>
    <row r="213" spans="1:55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</row>
    <row r="214" spans="1:55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</row>
    <row r="215" spans="1:55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</row>
    <row r="216" spans="1:55" x14ac:dyDescent="0.2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/>
      <c r="AK216" s="116"/>
      <c r="AL216" s="116"/>
      <c r="AM216" s="116"/>
      <c r="AN216" s="116"/>
      <c r="AO216" s="116"/>
      <c r="AP216" s="116"/>
      <c r="AQ216" s="116"/>
      <c r="AR216" s="116"/>
      <c r="AS216" s="116"/>
      <c r="AT216" s="116"/>
      <c r="AU216" s="116"/>
      <c r="AV216" s="116"/>
      <c r="AW216" s="116"/>
      <c r="AX216" s="116"/>
      <c r="AY216" s="116"/>
      <c r="AZ216" s="116"/>
      <c r="BA216" s="116"/>
      <c r="BB216" s="116"/>
      <c r="BC216" s="116"/>
    </row>
    <row r="217" spans="1:55" x14ac:dyDescent="0.2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16"/>
      <c r="AX217" s="116"/>
      <c r="AY217" s="116"/>
      <c r="AZ217" s="116"/>
      <c r="BA217" s="116"/>
      <c r="BB217" s="116"/>
      <c r="BC217" s="116"/>
    </row>
    <row r="218" spans="1:55" x14ac:dyDescent="0.2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/>
      <c r="AK218" s="116"/>
      <c r="AL218" s="116"/>
      <c r="AM218" s="116"/>
      <c r="AN218" s="116"/>
      <c r="AO218" s="116"/>
      <c r="AP218" s="116"/>
      <c r="AQ218" s="116"/>
      <c r="AR218" s="116"/>
      <c r="AS218" s="116"/>
      <c r="AT218" s="116"/>
      <c r="AU218" s="116"/>
      <c r="AV218" s="116"/>
      <c r="AW218" s="116"/>
      <c r="AX218" s="116"/>
      <c r="AY218" s="116"/>
      <c r="AZ218" s="116"/>
      <c r="BA218" s="116"/>
      <c r="BB218" s="116"/>
      <c r="BC218" s="116"/>
    </row>
    <row r="219" spans="1:55" x14ac:dyDescent="0.2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/>
      <c r="AK219" s="116"/>
      <c r="AL219" s="116"/>
      <c r="AM219" s="116"/>
      <c r="AN219" s="116"/>
      <c r="AO219" s="116"/>
      <c r="AP219" s="116"/>
      <c r="AQ219" s="116"/>
      <c r="AR219" s="116"/>
      <c r="AS219" s="116"/>
      <c r="AT219" s="116"/>
      <c r="AU219" s="116"/>
      <c r="AV219" s="116"/>
      <c r="AW219" s="116"/>
      <c r="AX219" s="116"/>
      <c r="AY219" s="116"/>
      <c r="AZ219" s="116"/>
      <c r="BA219" s="116"/>
      <c r="BB219" s="116"/>
      <c r="BC219" s="116"/>
    </row>
    <row r="220" spans="1:55" x14ac:dyDescent="0.2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/>
      <c r="BA220" s="116"/>
      <c r="BB220" s="116"/>
      <c r="BC220" s="116"/>
    </row>
    <row r="221" spans="1:55" x14ac:dyDescent="0.2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  <c r="AM221" s="116"/>
      <c r="AN221" s="116"/>
      <c r="AO221" s="116"/>
      <c r="AP221" s="116"/>
      <c r="AQ221" s="116"/>
      <c r="AR221" s="116"/>
      <c r="AS221" s="116"/>
      <c r="AT221" s="116"/>
      <c r="AU221" s="116"/>
      <c r="AV221" s="116"/>
      <c r="AW221" s="116"/>
      <c r="AX221" s="116"/>
      <c r="AY221" s="116"/>
      <c r="AZ221" s="116"/>
      <c r="BA221" s="116"/>
      <c r="BB221" s="116"/>
      <c r="BC221" s="116"/>
    </row>
    <row r="222" spans="1:55" x14ac:dyDescent="0.2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  <c r="AM222" s="116"/>
      <c r="AN222" s="116"/>
      <c r="AO222" s="116"/>
      <c r="AP222" s="116"/>
      <c r="AQ222" s="116"/>
      <c r="AR222" s="116"/>
      <c r="AS222" s="116"/>
      <c r="AT222" s="116"/>
      <c r="AU222" s="116"/>
      <c r="AV222" s="116"/>
      <c r="AW222" s="116"/>
      <c r="AX222" s="116"/>
      <c r="AY222" s="116"/>
      <c r="AZ222" s="116"/>
      <c r="BA222" s="116"/>
      <c r="BB222" s="116"/>
      <c r="BC222" s="116"/>
    </row>
    <row r="223" spans="1:55" x14ac:dyDescent="0.2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/>
      <c r="AR223" s="116"/>
      <c r="AS223" s="116"/>
      <c r="AT223" s="116"/>
      <c r="AU223" s="116"/>
      <c r="AV223" s="116"/>
      <c r="AW223" s="116"/>
      <c r="AX223" s="116"/>
      <c r="AY223" s="116"/>
      <c r="AZ223" s="116"/>
      <c r="BA223" s="116"/>
      <c r="BB223" s="116"/>
      <c r="BC223" s="116"/>
    </row>
    <row r="224" spans="1:55" x14ac:dyDescent="0.2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  <c r="AM224" s="116"/>
      <c r="AN224" s="116"/>
      <c r="AO224" s="116"/>
      <c r="AP224" s="116"/>
      <c r="AQ224" s="116"/>
      <c r="AR224" s="116"/>
      <c r="AS224" s="116"/>
      <c r="AT224" s="116"/>
      <c r="AU224" s="116"/>
      <c r="AV224" s="116"/>
      <c r="AW224" s="116"/>
      <c r="AX224" s="116"/>
      <c r="AY224" s="116"/>
      <c r="AZ224" s="116"/>
      <c r="BA224" s="116"/>
      <c r="BB224" s="116"/>
      <c r="BC224" s="116"/>
    </row>
    <row r="225" spans="1:55" x14ac:dyDescent="0.2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  <c r="AM225" s="116"/>
      <c r="AN225" s="116"/>
      <c r="AO225" s="116"/>
      <c r="AP225" s="116"/>
      <c r="AQ225" s="116"/>
      <c r="AR225" s="116"/>
      <c r="AS225" s="116"/>
      <c r="AT225" s="116"/>
      <c r="AU225" s="116"/>
      <c r="AV225" s="116"/>
      <c r="AW225" s="116"/>
      <c r="AX225" s="116"/>
      <c r="AY225" s="116"/>
      <c r="AZ225" s="116"/>
      <c r="BA225" s="116"/>
      <c r="BB225" s="116"/>
      <c r="BC225" s="116"/>
    </row>
    <row r="226" spans="1:55" x14ac:dyDescent="0.2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  <c r="AM226" s="116"/>
      <c r="AN226" s="116"/>
      <c r="AO226" s="116"/>
      <c r="AP226" s="116"/>
      <c r="AQ226" s="116"/>
      <c r="AR226" s="116"/>
      <c r="AS226" s="116"/>
      <c r="AT226" s="116"/>
      <c r="AU226" s="116"/>
      <c r="AV226" s="116"/>
      <c r="AW226" s="116"/>
      <c r="AX226" s="116"/>
      <c r="AY226" s="116"/>
      <c r="AZ226" s="116"/>
      <c r="BA226" s="116"/>
      <c r="BB226" s="116"/>
      <c r="BC226" s="116"/>
    </row>
    <row r="227" spans="1:55" x14ac:dyDescent="0.2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  <c r="AM227" s="116"/>
      <c r="AN227" s="116"/>
      <c r="AO227" s="116"/>
      <c r="AP227" s="116"/>
      <c r="AQ227" s="116"/>
      <c r="AR227" s="116"/>
      <c r="AS227" s="116"/>
      <c r="AT227" s="116"/>
      <c r="AU227" s="116"/>
      <c r="AV227" s="116"/>
      <c r="AW227" s="116"/>
      <c r="AX227" s="116"/>
      <c r="AY227" s="116"/>
      <c r="AZ227" s="116"/>
      <c r="BA227" s="116"/>
      <c r="BB227" s="116"/>
      <c r="BC227" s="116"/>
    </row>
    <row r="228" spans="1:55" x14ac:dyDescent="0.2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  <c r="AM228" s="116"/>
      <c r="AN228" s="116"/>
      <c r="AO228" s="116"/>
      <c r="AP228" s="116"/>
      <c r="AQ228" s="116"/>
      <c r="AR228" s="116"/>
      <c r="AS228" s="116"/>
      <c r="AT228" s="116"/>
      <c r="AU228" s="116"/>
      <c r="AV228" s="116"/>
      <c r="AW228" s="116"/>
      <c r="AX228" s="116"/>
      <c r="AY228" s="116"/>
      <c r="AZ228" s="116"/>
      <c r="BA228" s="116"/>
      <c r="BB228" s="116"/>
      <c r="BC228" s="116"/>
    </row>
    <row r="229" spans="1:55" x14ac:dyDescent="0.2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  <c r="AI229" s="116"/>
      <c r="AJ229" s="116"/>
      <c r="AK229" s="116"/>
      <c r="AL229" s="116"/>
      <c r="AM229" s="116"/>
      <c r="AN229" s="116"/>
      <c r="AO229" s="116"/>
      <c r="AP229" s="116"/>
      <c r="AQ229" s="116"/>
      <c r="AR229" s="116"/>
      <c r="AS229" s="116"/>
      <c r="AT229" s="116"/>
      <c r="AU229" s="116"/>
      <c r="AV229" s="116"/>
      <c r="AW229" s="116"/>
      <c r="AX229" s="116"/>
      <c r="AY229" s="116"/>
      <c r="AZ229" s="116"/>
      <c r="BA229" s="116"/>
      <c r="BB229" s="116"/>
      <c r="BC229" s="116"/>
    </row>
    <row r="230" spans="1:55" x14ac:dyDescent="0.2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  <c r="AM230" s="116"/>
      <c r="AN230" s="116"/>
      <c r="AO230" s="116"/>
      <c r="AP230" s="116"/>
      <c r="AQ230" s="116"/>
      <c r="AR230" s="116"/>
      <c r="AS230" s="116"/>
      <c r="AT230" s="116"/>
      <c r="AU230" s="116"/>
      <c r="AV230" s="116"/>
      <c r="AW230" s="116"/>
      <c r="AX230" s="116"/>
      <c r="AY230" s="116"/>
      <c r="AZ230" s="116"/>
      <c r="BA230" s="116"/>
      <c r="BB230" s="116"/>
      <c r="BC230" s="116"/>
    </row>
    <row r="231" spans="1:55" x14ac:dyDescent="0.2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/>
      <c r="AU231" s="116"/>
      <c r="AV231" s="116"/>
      <c r="AW231" s="116"/>
      <c r="AX231" s="116"/>
      <c r="AY231" s="116"/>
      <c r="AZ231" s="116"/>
      <c r="BA231" s="116"/>
      <c r="BB231" s="116"/>
      <c r="BC231" s="116"/>
    </row>
    <row r="232" spans="1:55" x14ac:dyDescent="0.2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/>
      <c r="AK232" s="116"/>
      <c r="AL232" s="116"/>
      <c r="AM232" s="116"/>
      <c r="AN232" s="116"/>
      <c r="AO232" s="116"/>
      <c r="AP232" s="116"/>
      <c r="AQ232" s="116"/>
      <c r="AR232" s="116"/>
      <c r="AS232" s="116"/>
      <c r="AT232" s="116"/>
      <c r="AU232" s="116"/>
      <c r="AV232" s="116"/>
      <c r="AW232" s="116"/>
      <c r="AX232" s="116"/>
      <c r="AY232" s="116"/>
      <c r="AZ232" s="116"/>
      <c r="BA232" s="116"/>
      <c r="BB232" s="116"/>
      <c r="BC232" s="116"/>
    </row>
    <row r="233" spans="1:55" x14ac:dyDescent="0.2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  <c r="AI233" s="116"/>
      <c r="AJ233" s="116"/>
      <c r="AK233" s="116"/>
      <c r="AL233" s="116"/>
      <c r="AM233" s="116"/>
      <c r="AN233" s="116"/>
      <c r="AO233" s="116"/>
      <c r="AP233" s="116"/>
      <c r="AQ233" s="116"/>
      <c r="AR233" s="116"/>
      <c r="AS233" s="116"/>
      <c r="AT233" s="116"/>
      <c r="AU233" s="116"/>
      <c r="AV233" s="116"/>
      <c r="AW233" s="116"/>
      <c r="AX233" s="116"/>
      <c r="AY233" s="116"/>
      <c r="AZ233" s="116"/>
      <c r="BA233" s="116"/>
      <c r="BB233" s="116"/>
      <c r="BC233" s="116"/>
    </row>
    <row r="234" spans="1:55" x14ac:dyDescent="0.2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</row>
    <row r="235" spans="1:55" x14ac:dyDescent="0.2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  <c r="AI235" s="116"/>
      <c r="AJ235" s="116"/>
      <c r="AK235" s="116"/>
      <c r="AL235" s="116"/>
      <c r="AM235" s="116"/>
      <c r="AN235" s="116"/>
      <c r="AO235" s="116"/>
      <c r="AP235" s="116"/>
      <c r="AQ235" s="116"/>
      <c r="AR235" s="116"/>
      <c r="AS235" s="116"/>
      <c r="AT235" s="116"/>
      <c r="AU235" s="116"/>
      <c r="AV235" s="116"/>
      <c r="AW235" s="116"/>
      <c r="AX235" s="116"/>
      <c r="AY235" s="116"/>
      <c r="AZ235" s="116"/>
      <c r="BA235" s="116"/>
      <c r="BB235" s="116"/>
      <c r="BC235" s="116"/>
    </row>
    <row r="236" spans="1:55" x14ac:dyDescent="0.2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  <c r="AI236" s="116"/>
      <c r="AJ236" s="116"/>
      <c r="AK236" s="116"/>
      <c r="AL236" s="116"/>
      <c r="AM236" s="116"/>
      <c r="AN236" s="116"/>
      <c r="AO236" s="116"/>
      <c r="AP236" s="116"/>
      <c r="AQ236" s="116"/>
      <c r="AR236" s="116"/>
      <c r="AS236" s="116"/>
      <c r="AT236" s="116"/>
      <c r="AU236" s="116"/>
      <c r="AV236" s="116"/>
      <c r="AW236" s="116"/>
      <c r="AX236" s="116"/>
      <c r="AY236" s="116"/>
      <c r="AZ236" s="116"/>
      <c r="BA236" s="116"/>
      <c r="BB236" s="116"/>
      <c r="BC236" s="116"/>
    </row>
    <row r="237" spans="1:55" x14ac:dyDescent="0.2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  <c r="AI237" s="116"/>
      <c r="AJ237" s="116"/>
      <c r="AK237" s="116"/>
      <c r="AL237" s="116"/>
      <c r="AM237" s="116"/>
      <c r="AN237" s="116"/>
      <c r="AO237" s="116"/>
      <c r="AP237" s="116"/>
      <c r="AQ237" s="116"/>
      <c r="AR237" s="116"/>
      <c r="AS237" s="116"/>
      <c r="AT237" s="116"/>
      <c r="AU237" s="116"/>
      <c r="AV237" s="116"/>
      <c r="AW237" s="116"/>
      <c r="AX237" s="116"/>
      <c r="AY237" s="116"/>
      <c r="AZ237" s="116"/>
      <c r="BA237" s="116"/>
      <c r="BB237" s="116"/>
      <c r="BC237" s="116"/>
    </row>
    <row r="238" spans="1:55" x14ac:dyDescent="0.2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  <c r="V238" s="116"/>
      <c r="W238" s="116"/>
      <c r="X238" s="116"/>
      <c r="Y238" s="116"/>
      <c r="Z238" s="116"/>
      <c r="AA238" s="116"/>
      <c r="AB238" s="116"/>
      <c r="AC238" s="116"/>
      <c r="AD238" s="116"/>
      <c r="AE238" s="116"/>
      <c r="AF238" s="116"/>
      <c r="AG238" s="116"/>
      <c r="AH238" s="116"/>
      <c r="AI238" s="116"/>
      <c r="AJ238" s="116"/>
      <c r="AK238" s="116"/>
      <c r="AL238" s="116"/>
      <c r="AM238" s="116"/>
      <c r="AN238" s="116"/>
      <c r="AO238" s="116"/>
      <c r="AP238" s="116"/>
      <c r="AQ238" s="116"/>
      <c r="AR238" s="116"/>
      <c r="AS238" s="116"/>
      <c r="AT238" s="116"/>
      <c r="AU238" s="116"/>
      <c r="AV238" s="116"/>
      <c r="AW238" s="116"/>
      <c r="AX238" s="116"/>
      <c r="AY238" s="116"/>
      <c r="AZ238" s="116"/>
      <c r="BA238" s="116"/>
      <c r="BB238" s="116"/>
      <c r="BC238" s="116"/>
    </row>
    <row r="239" spans="1:55" x14ac:dyDescent="0.2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  <c r="V239" s="116"/>
      <c r="W239" s="116"/>
      <c r="X239" s="116"/>
      <c r="Y239" s="116"/>
      <c r="Z239" s="116"/>
      <c r="AA239" s="116"/>
      <c r="AB239" s="116"/>
      <c r="AC239" s="116"/>
      <c r="AD239" s="116"/>
      <c r="AE239" s="116"/>
      <c r="AF239" s="116"/>
      <c r="AG239" s="116"/>
      <c r="AH239" s="116"/>
      <c r="AI239" s="116"/>
      <c r="AJ239" s="116"/>
      <c r="AK239" s="116"/>
      <c r="AL239" s="116"/>
      <c r="AM239" s="116"/>
      <c r="AN239" s="116"/>
      <c r="AO239" s="116"/>
      <c r="AP239" s="116"/>
      <c r="AQ239" s="116"/>
      <c r="AR239" s="116"/>
      <c r="AS239" s="116"/>
      <c r="AT239" s="116"/>
      <c r="AU239" s="116"/>
      <c r="AV239" s="116"/>
      <c r="AW239" s="116"/>
      <c r="AX239" s="116"/>
      <c r="AY239" s="116"/>
      <c r="AZ239" s="116"/>
      <c r="BA239" s="116"/>
      <c r="BB239" s="116"/>
      <c r="BC239" s="116"/>
    </row>
    <row r="240" spans="1:55" x14ac:dyDescent="0.2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  <c r="V240" s="116"/>
      <c r="W240" s="116"/>
      <c r="X240" s="116"/>
      <c r="Y240" s="116"/>
      <c r="Z240" s="116"/>
      <c r="AA240" s="116"/>
      <c r="AB240" s="116"/>
      <c r="AC240" s="116"/>
      <c r="AD240" s="116"/>
      <c r="AE240" s="116"/>
      <c r="AF240" s="116"/>
      <c r="AG240" s="116"/>
      <c r="AH240" s="116"/>
      <c r="AI240" s="116"/>
      <c r="AJ240" s="116"/>
      <c r="AK240" s="116"/>
      <c r="AL240" s="116"/>
      <c r="AM240" s="116"/>
      <c r="AN240" s="116"/>
      <c r="AO240" s="116"/>
      <c r="AP240" s="116"/>
      <c r="AQ240" s="116"/>
      <c r="AR240" s="116"/>
      <c r="AS240" s="116"/>
      <c r="AT240" s="116"/>
      <c r="AU240" s="116"/>
      <c r="AV240" s="116"/>
      <c r="AW240" s="116"/>
      <c r="AX240" s="116"/>
      <c r="AY240" s="116"/>
      <c r="AZ240" s="116"/>
      <c r="BA240" s="116"/>
      <c r="BB240" s="116"/>
      <c r="BC240" s="116"/>
    </row>
    <row r="241" spans="1:55" x14ac:dyDescent="0.2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  <c r="V241" s="116"/>
      <c r="W241" s="116"/>
      <c r="X241" s="116"/>
      <c r="Y241" s="116"/>
      <c r="Z241" s="116"/>
      <c r="AA241" s="116"/>
      <c r="AB241" s="116"/>
      <c r="AC241" s="116"/>
      <c r="AD241" s="116"/>
      <c r="AE241" s="116"/>
      <c r="AF241" s="116"/>
      <c r="AG241" s="116"/>
      <c r="AH241" s="116"/>
      <c r="AI241" s="116"/>
      <c r="AJ241" s="116"/>
      <c r="AK241" s="116"/>
      <c r="AL241" s="116"/>
      <c r="AM241" s="116"/>
      <c r="AN241" s="116"/>
      <c r="AO241" s="116"/>
      <c r="AP241" s="116"/>
      <c r="AQ241" s="116"/>
      <c r="AR241" s="116"/>
      <c r="AS241" s="116"/>
      <c r="AT241" s="116"/>
      <c r="AU241" s="116"/>
      <c r="AV241" s="116"/>
      <c r="AW241" s="116"/>
      <c r="AX241" s="116"/>
      <c r="AY241" s="116"/>
      <c r="AZ241" s="116"/>
      <c r="BA241" s="116"/>
      <c r="BB241" s="116"/>
      <c r="BC241" s="116"/>
    </row>
    <row r="242" spans="1:55" x14ac:dyDescent="0.2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  <c r="V242" s="116"/>
      <c r="W242" s="116"/>
      <c r="X242" s="116"/>
      <c r="Y242" s="116"/>
      <c r="Z242" s="116"/>
      <c r="AA242" s="116"/>
      <c r="AB242" s="116"/>
      <c r="AC242" s="116"/>
      <c r="AD242" s="116"/>
      <c r="AE242" s="116"/>
      <c r="AF242" s="116"/>
      <c r="AG242" s="116"/>
      <c r="AH242" s="116"/>
      <c r="AI242" s="116"/>
      <c r="AJ242" s="116"/>
      <c r="AK242" s="116"/>
      <c r="AL242" s="116"/>
      <c r="AM242" s="116"/>
      <c r="AN242" s="116"/>
      <c r="AO242" s="116"/>
      <c r="AP242" s="116"/>
      <c r="AQ242" s="116"/>
      <c r="AR242" s="116"/>
      <c r="AS242" s="116"/>
      <c r="AT242" s="116"/>
      <c r="AU242" s="116"/>
      <c r="AV242" s="116"/>
      <c r="AW242" s="116"/>
      <c r="AX242" s="116"/>
      <c r="AY242" s="116"/>
      <c r="AZ242" s="116"/>
      <c r="BA242" s="116"/>
      <c r="BB242" s="116"/>
      <c r="BC242" s="116"/>
    </row>
    <row r="243" spans="1:55" x14ac:dyDescent="0.2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  <c r="V243" s="116"/>
      <c r="W243" s="116"/>
      <c r="X243" s="116"/>
      <c r="Y243" s="116"/>
      <c r="Z243" s="116"/>
      <c r="AA243" s="116"/>
      <c r="AB243" s="116"/>
      <c r="AC243" s="116"/>
      <c r="AD243" s="116"/>
      <c r="AE243" s="116"/>
      <c r="AF243" s="116"/>
      <c r="AG243" s="116"/>
      <c r="AH243" s="116"/>
      <c r="AI243" s="116"/>
      <c r="AJ243" s="116"/>
      <c r="AK243" s="116"/>
      <c r="AL243" s="116"/>
      <c r="AM243" s="116"/>
      <c r="AN243" s="116"/>
      <c r="AO243" s="116"/>
      <c r="AP243" s="116"/>
      <c r="AQ243" s="116"/>
      <c r="AR243" s="116"/>
      <c r="AS243" s="116"/>
      <c r="AT243" s="116"/>
      <c r="AU243" s="116"/>
      <c r="AV243" s="116"/>
      <c r="AW243" s="116"/>
      <c r="AX243" s="116"/>
      <c r="AY243" s="116"/>
      <c r="AZ243" s="116"/>
      <c r="BA243" s="116"/>
      <c r="BB243" s="116"/>
      <c r="BC243" s="116"/>
    </row>
    <row r="244" spans="1:55" x14ac:dyDescent="0.2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  <c r="V244" s="116"/>
      <c r="W244" s="116"/>
      <c r="X244" s="116"/>
      <c r="Y244" s="116"/>
      <c r="Z244" s="116"/>
      <c r="AA244" s="116"/>
      <c r="AB244" s="116"/>
      <c r="AC244" s="116"/>
      <c r="AD244" s="116"/>
      <c r="AE244" s="116"/>
      <c r="AF244" s="116"/>
      <c r="AG244" s="116"/>
      <c r="AH244" s="116"/>
      <c r="AI244" s="116"/>
      <c r="AJ244" s="116"/>
      <c r="AK244" s="116"/>
      <c r="AL244" s="116"/>
      <c r="AM244" s="116"/>
      <c r="AN244" s="116"/>
      <c r="AO244" s="116"/>
      <c r="AP244" s="116"/>
      <c r="AQ244" s="116"/>
      <c r="AR244" s="116"/>
      <c r="AS244" s="116"/>
      <c r="AT244" s="116"/>
      <c r="AU244" s="116"/>
      <c r="AV244" s="116"/>
      <c r="AW244" s="116"/>
      <c r="AX244" s="116"/>
      <c r="AY244" s="116"/>
      <c r="AZ244" s="116"/>
      <c r="BA244" s="116"/>
      <c r="BB244" s="116"/>
      <c r="BC244" s="116"/>
    </row>
    <row r="245" spans="1:55" x14ac:dyDescent="0.2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  <c r="V245" s="116"/>
      <c r="W245" s="116"/>
      <c r="X245" s="116"/>
      <c r="Y245" s="116"/>
      <c r="Z245" s="116"/>
      <c r="AA245" s="116"/>
      <c r="AB245" s="116"/>
      <c r="AC245" s="116"/>
      <c r="AD245" s="116"/>
      <c r="AE245" s="116"/>
      <c r="AF245" s="116"/>
      <c r="AG245" s="116"/>
      <c r="AH245" s="116"/>
      <c r="AI245" s="116"/>
      <c r="AJ245" s="116"/>
      <c r="AK245" s="116"/>
      <c r="AL245" s="116"/>
      <c r="AM245" s="116"/>
      <c r="AN245" s="116"/>
      <c r="AO245" s="116"/>
      <c r="AP245" s="116"/>
      <c r="AQ245" s="116"/>
      <c r="AR245" s="116"/>
      <c r="AS245" s="116"/>
      <c r="AT245" s="116"/>
      <c r="AU245" s="116"/>
      <c r="AV245" s="116"/>
      <c r="AW245" s="116"/>
      <c r="AX245" s="116"/>
      <c r="AY245" s="116"/>
      <c r="AZ245" s="116"/>
      <c r="BA245" s="116"/>
      <c r="BB245" s="116"/>
      <c r="BC245" s="116"/>
    </row>
    <row r="246" spans="1:55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  <c r="V246" s="116"/>
      <c r="W246" s="116"/>
      <c r="X246" s="116"/>
      <c r="Y246" s="116"/>
      <c r="Z246" s="116"/>
      <c r="AA246" s="116"/>
      <c r="AB246" s="116"/>
      <c r="AC246" s="116"/>
      <c r="AD246" s="116"/>
      <c r="AE246" s="116"/>
      <c r="AF246" s="116"/>
      <c r="AG246" s="116"/>
      <c r="AH246" s="116"/>
      <c r="AI246" s="116"/>
      <c r="AJ246" s="116"/>
      <c r="AK246" s="116"/>
      <c r="AL246" s="116"/>
      <c r="AM246" s="116"/>
      <c r="AN246" s="116"/>
      <c r="AO246" s="116"/>
      <c r="AP246" s="116"/>
      <c r="AQ246" s="116"/>
      <c r="AR246" s="116"/>
      <c r="AS246" s="116"/>
      <c r="AT246" s="116"/>
      <c r="AU246" s="116"/>
      <c r="AV246" s="116"/>
      <c r="AW246" s="116"/>
      <c r="AX246" s="116"/>
      <c r="AY246" s="116"/>
      <c r="AZ246" s="116"/>
      <c r="BA246" s="116"/>
      <c r="BB246" s="116"/>
      <c r="BC246" s="116"/>
    </row>
    <row r="247" spans="1:55" x14ac:dyDescent="0.2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  <c r="V247" s="116"/>
      <c r="W247" s="116"/>
      <c r="X247" s="116"/>
      <c r="Y247" s="116"/>
      <c r="Z247" s="116"/>
      <c r="AA247" s="116"/>
      <c r="AB247" s="116"/>
      <c r="AC247" s="116"/>
      <c r="AD247" s="116"/>
      <c r="AE247" s="116"/>
      <c r="AF247" s="116"/>
      <c r="AG247" s="116"/>
      <c r="AH247" s="116"/>
      <c r="AI247" s="116"/>
      <c r="AJ247" s="116"/>
      <c r="AK247" s="116"/>
      <c r="AL247" s="116"/>
      <c r="AM247" s="116"/>
      <c r="AN247" s="116"/>
      <c r="AO247" s="116"/>
      <c r="AP247" s="116"/>
      <c r="AQ247" s="116"/>
      <c r="AR247" s="116"/>
      <c r="AS247" s="116"/>
      <c r="AT247" s="116"/>
      <c r="AU247" s="116"/>
      <c r="AV247" s="116"/>
      <c r="AW247" s="116"/>
      <c r="AX247" s="116"/>
      <c r="AY247" s="116"/>
      <c r="AZ247" s="116"/>
      <c r="BA247" s="116"/>
      <c r="BB247" s="116"/>
      <c r="BC247" s="116"/>
    </row>
    <row r="248" spans="1:55" x14ac:dyDescent="0.2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  <c r="AM248" s="116"/>
      <c r="AN248" s="116"/>
      <c r="AO248" s="116"/>
      <c r="AP248" s="116"/>
      <c r="AQ248" s="116"/>
      <c r="AR248" s="116"/>
      <c r="AS248" s="116"/>
      <c r="AT248" s="116"/>
      <c r="AU248" s="116"/>
      <c r="AV248" s="116"/>
      <c r="AW248" s="116"/>
      <c r="AX248" s="116"/>
      <c r="AY248" s="116"/>
      <c r="AZ248" s="116"/>
      <c r="BA248" s="116"/>
      <c r="BB248" s="116"/>
      <c r="BC248" s="116"/>
    </row>
    <row r="249" spans="1:55" x14ac:dyDescent="0.2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  <c r="AM249" s="116"/>
      <c r="AN249" s="116"/>
      <c r="AO249" s="116"/>
      <c r="AP249" s="116"/>
      <c r="AQ249" s="116"/>
      <c r="AR249" s="116"/>
      <c r="AS249" s="116"/>
      <c r="AT249" s="116"/>
      <c r="AU249" s="116"/>
      <c r="AV249" s="116"/>
      <c r="AW249" s="116"/>
      <c r="AX249" s="116"/>
      <c r="AY249" s="116"/>
      <c r="AZ249" s="116"/>
      <c r="BA249" s="116"/>
      <c r="BB249" s="116"/>
      <c r="BC249" s="116"/>
    </row>
    <row r="250" spans="1:55" x14ac:dyDescent="0.2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  <c r="AI250" s="116"/>
      <c r="AJ250" s="116"/>
      <c r="AK250" s="116"/>
      <c r="AL250" s="116"/>
      <c r="AM250" s="116"/>
      <c r="AN250" s="116"/>
      <c r="AO250" s="116"/>
      <c r="AP250" s="116"/>
      <c r="AQ250" s="116"/>
      <c r="AR250" s="116"/>
      <c r="AS250" s="116"/>
      <c r="AT250" s="116"/>
      <c r="AU250" s="116"/>
      <c r="AV250" s="116"/>
      <c r="AW250" s="116"/>
      <c r="AX250" s="116"/>
      <c r="AY250" s="116"/>
      <c r="AZ250" s="116"/>
      <c r="BA250" s="116"/>
      <c r="BB250" s="116"/>
      <c r="BC250" s="116"/>
    </row>
    <row r="251" spans="1:55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116"/>
      <c r="AO251" s="116"/>
      <c r="AP251" s="116"/>
      <c r="AQ251" s="116"/>
      <c r="AR251" s="116"/>
      <c r="AS251" s="116"/>
      <c r="AT251" s="116"/>
      <c r="AU251" s="116"/>
      <c r="AV251" s="116"/>
      <c r="AW251" s="116"/>
      <c r="AX251" s="116"/>
      <c r="AY251" s="116"/>
      <c r="AZ251" s="116"/>
      <c r="BA251" s="116"/>
      <c r="BB251" s="116"/>
      <c r="BC251" s="116"/>
    </row>
    <row r="252" spans="1:55" x14ac:dyDescent="0.2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  <c r="V252" s="116"/>
      <c r="W252" s="116"/>
      <c r="X252" s="116"/>
      <c r="Y252" s="116"/>
      <c r="Z252" s="116"/>
      <c r="AA252" s="116"/>
      <c r="AB252" s="116"/>
      <c r="AC252" s="116"/>
      <c r="AD252" s="116"/>
      <c r="AE252" s="116"/>
      <c r="AF252" s="116"/>
      <c r="AG252" s="116"/>
      <c r="AH252" s="116"/>
      <c r="AI252" s="116"/>
      <c r="AJ252" s="116"/>
      <c r="AK252" s="116"/>
      <c r="AL252" s="116"/>
      <c r="AM252" s="116"/>
      <c r="AN252" s="116"/>
      <c r="AO252" s="116"/>
      <c r="AP252" s="116"/>
      <c r="AQ252" s="116"/>
      <c r="AR252" s="116"/>
      <c r="AS252" s="116"/>
      <c r="AT252" s="116"/>
      <c r="AU252" s="116"/>
      <c r="AV252" s="116"/>
      <c r="AW252" s="116"/>
      <c r="AX252" s="116"/>
      <c r="AY252" s="116"/>
      <c r="AZ252" s="116"/>
      <c r="BA252" s="116"/>
      <c r="BB252" s="116"/>
      <c r="BC252" s="116"/>
    </row>
    <row r="253" spans="1:55" x14ac:dyDescent="0.2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  <c r="V253" s="116"/>
      <c r="W253" s="116"/>
      <c r="X253" s="116"/>
      <c r="Y253" s="116"/>
      <c r="Z253" s="116"/>
      <c r="AA253" s="116"/>
      <c r="AB253" s="116"/>
      <c r="AC253" s="116"/>
      <c r="AD253" s="116"/>
      <c r="AE253" s="116"/>
      <c r="AF253" s="116"/>
      <c r="AG253" s="116"/>
      <c r="AH253" s="116"/>
      <c r="AI253" s="116"/>
      <c r="AJ253" s="116"/>
      <c r="AK253" s="116"/>
      <c r="AL253" s="116"/>
      <c r="AM253" s="116"/>
      <c r="AN253" s="116"/>
      <c r="AO253" s="116"/>
      <c r="AP253" s="116"/>
      <c r="AQ253" s="116"/>
      <c r="AR253" s="116"/>
      <c r="AS253" s="116"/>
      <c r="AT253" s="116"/>
      <c r="AU253" s="116"/>
      <c r="AV253" s="116"/>
      <c r="AW253" s="116"/>
      <c r="AX253" s="116"/>
      <c r="AY253" s="116"/>
      <c r="AZ253" s="116"/>
      <c r="BA253" s="116"/>
      <c r="BB253" s="116"/>
      <c r="BC253" s="116"/>
    </row>
    <row r="254" spans="1:55" x14ac:dyDescent="0.2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  <c r="V254" s="116"/>
      <c r="W254" s="116"/>
      <c r="X254" s="116"/>
      <c r="Y254" s="116"/>
      <c r="Z254" s="116"/>
      <c r="AA254" s="116"/>
      <c r="AB254" s="116"/>
      <c r="AC254" s="116"/>
      <c r="AD254" s="116"/>
      <c r="AE254" s="116"/>
      <c r="AF254" s="116"/>
      <c r="AG254" s="116"/>
      <c r="AH254" s="116"/>
      <c r="AI254" s="116"/>
      <c r="AJ254" s="116"/>
      <c r="AK254" s="116"/>
      <c r="AL254" s="116"/>
      <c r="AM254" s="116"/>
      <c r="AN254" s="116"/>
      <c r="AO254" s="116"/>
      <c r="AP254" s="116"/>
      <c r="AQ254" s="116"/>
      <c r="AR254" s="116"/>
      <c r="AS254" s="116"/>
      <c r="AT254" s="116"/>
      <c r="AU254" s="116"/>
      <c r="AV254" s="116"/>
      <c r="AW254" s="116"/>
      <c r="AX254" s="116"/>
      <c r="AY254" s="116"/>
      <c r="AZ254" s="116"/>
      <c r="BA254" s="116"/>
      <c r="BB254" s="116"/>
      <c r="BC254" s="116"/>
    </row>
    <row r="255" spans="1:55" x14ac:dyDescent="0.2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  <c r="AA255" s="116"/>
      <c r="AB255" s="116"/>
      <c r="AC255" s="116"/>
      <c r="AD255" s="116"/>
      <c r="AE255" s="116"/>
      <c r="AF255" s="116"/>
      <c r="AG255" s="116"/>
      <c r="AH255" s="116"/>
      <c r="AI255" s="116"/>
      <c r="AJ255" s="116"/>
      <c r="AK255" s="116"/>
      <c r="AL255" s="116"/>
      <c r="AM255" s="116"/>
      <c r="AN255" s="116"/>
      <c r="AO255" s="116"/>
      <c r="AP255" s="116"/>
      <c r="AQ255" s="116"/>
      <c r="AR255" s="116"/>
      <c r="AS255" s="116"/>
      <c r="AT255" s="116"/>
      <c r="AU255" s="116"/>
      <c r="AV255" s="116"/>
      <c r="AW255" s="116"/>
      <c r="AX255" s="116"/>
      <c r="AY255" s="116"/>
      <c r="AZ255" s="116"/>
      <c r="BA255" s="116"/>
      <c r="BB255" s="116"/>
      <c r="BC255" s="116"/>
    </row>
    <row r="256" spans="1:55" x14ac:dyDescent="0.2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  <c r="AA256" s="116"/>
      <c r="AB256" s="116"/>
      <c r="AC256" s="116"/>
      <c r="AD256" s="116"/>
      <c r="AE256" s="116"/>
      <c r="AF256" s="116"/>
      <c r="AG256" s="116"/>
      <c r="AH256" s="116"/>
      <c r="AI256" s="116"/>
      <c r="AJ256" s="116"/>
      <c r="AK256" s="116"/>
      <c r="AL256" s="116"/>
      <c r="AM256" s="116"/>
      <c r="AN256" s="116"/>
      <c r="AO256" s="116"/>
      <c r="AP256" s="116"/>
      <c r="AQ256" s="116"/>
      <c r="AR256" s="116"/>
      <c r="AS256" s="116"/>
      <c r="AT256" s="116"/>
      <c r="AU256" s="116"/>
      <c r="AV256" s="116"/>
      <c r="AW256" s="116"/>
      <c r="AX256" s="116"/>
      <c r="AY256" s="116"/>
      <c r="AZ256" s="116"/>
      <c r="BA256" s="116"/>
      <c r="BB256" s="116"/>
      <c r="BC256" s="116"/>
    </row>
    <row r="257" spans="1:55" x14ac:dyDescent="0.2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  <c r="AA257" s="116"/>
      <c r="AB257" s="116"/>
      <c r="AC257" s="116"/>
      <c r="AD257" s="116"/>
      <c r="AE257" s="116"/>
      <c r="AF257" s="116"/>
      <c r="AG257" s="116"/>
      <c r="AH257" s="116"/>
      <c r="AI257" s="116"/>
      <c r="AJ257" s="116"/>
      <c r="AK257" s="116"/>
      <c r="AL257" s="116"/>
      <c r="AM257" s="116"/>
      <c r="AN257" s="116"/>
      <c r="AO257" s="116"/>
      <c r="AP257" s="116"/>
      <c r="AQ257" s="116"/>
      <c r="AR257" s="116"/>
      <c r="AS257" s="116"/>
      <c r="AT257" s="116"/>
      <c r="AU257" s="116"/>
      <c r="AV257" s="116"/>
      <c r="AW257" s="116"/>
      <c r="AX257" s="116"/>
      <c r="AY257" s="116"/>
      <c r="AZ257" s="116"/>
      <c r="BA257" s="116"/>
      <c r="BB257" s="116"/>
      <c r="BC257" s="116"/>
    </row>
    <row r="258" spans="1:55" x14ac:dyDescent="0.2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  <c r="Z258" s="116"/>
      <c r="AA258" s="116"/>
      <c r="AB258" s="116"/>
      <c r="AC258" s="116"/>
      <c r="AD258" s="116"/>
      <c r="AE258" s="116"/>
      <c r="AF258" s="116"/>
      <c r="AG258" s="116"/>
      <c r="AH258" s="116"/>
      <c r="AI258" s="116"/>
      <c r="AJ258" s="116"/>
      <c r="AK258" s="116"/>
      <c r="AL258" s="116"/>
      <c r="AM258" s="116"/>
      <c r="AN258" s="116"/>
      <c r="AO258" s="116"/>
      <c r="AP258" s="116"/>
      <c r="AQ258" s="116"/>
      <c r="AR258" s="116"/>
      <c r="AS258" s="116"/>
      <c r="AT258" s="116"/>
      <c r="AU258" s="116"/>
      <c r="AV258" s="116"/>
      <c r="AW258" s="116"/>
      <c r="AX258" s="116"/>
      <c r="AY258" s="116"/>
      <c r="AZ258" s="116"/>
      <c r="BA258" s="116"/>
      <c r="BB258" s="116"/>
      <c r="BC258" s="116"/>
    </row>
    <row r="259" spans="1:55" x14ac:dyDescent="0.2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  <c r="V259" s="116"/>
      <c r="W259" s="116"/>
      <c r="X259" s="116"/>
      <c r="Y259" s="116"/>
      <c r="Z259" s="116"/>
      <c r="AA259" s="116"/>
      <c r="AB259" s="116"/>
      <c r="AC259" s="116"/>
      <c r="AD259" s="116"/>
      <c r="AE259" s="116"/>
      <c r="AF259" s="116"/>
      <c r="AG259" s="116"/>
      <c r="AH259" s="116"/>
      <c r="AI259" s="116"/>
      <c r="AJ259" s="116"/>
      <c r="AK259" s="116"/>
      <c r="AL259" s="116"/>
      <c r="AM259" s="116"/>
      <c r="AN259" s="116"/>
      <c r="AO259" s="116"/>
      <c r="AP259" s="116"/>
      <c r="AQ259" s="116"/>
      <c r="AR259" s="116"/>
      <c r="AS259" s="116"/>
      <c r="AT259" s="116"/>
      <c r="AU259" s="116"/>
      <c r="AV259" s="116"/>
      <c r="AW259" s="116"/>
      <c r="AX259" s="116"/>
      <c r="AY259" s="116"/>
      <c r="AZ259" s="116"/>
      <c r="BA259" s="116"/>
      <c r="BB259" s="116"/>
      <c r="BC259" s="116"/>
    </row>
    <row r="260" spans="1:55" x14ac:dyDescent="0.2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  <c r="V260" s="116"/>
      <c r="W260" s="116"/>
      <c r="X260" s="116"/>
      <c r="Y260" s="116"/>
      <c r="Z260" s="116"/>
      <c r="AA260" s="116"/>
      <c r="AB260" s="116"/>
      <c r="AC260" s="116"/>
      <c r="AD260" s="116"/>
      <c r="AE260" s="116"/>
      <c r="AF260" s="116"/>
      <c r="AG260" s="116"/>
      <c r="AH260" s="116"/>
      <c r="AI260" s="116"/>
      <c r="AJ260" s="116"/>
      <c r="AK260" s="116"/>
      <c r="AL260" s="116"/>
      <c r="AM260" s="116"/>
      <c r="AN260" s="116"/>
      <c r="AO260" s="116"/>
      <c r="AP260" s="116"/>
      <c r="AQ260" s="116"/>
      <c r="AR260" s="116"/>
      <c r="AS260" s="116"/>
      <c r="AT260" s="116"/>
      <c r="AU260" s="116"/>
      <c r="AV260" s="116"/>
      <c r="AW260" s="116"/>
      <c r="AX260" s="116"/>
      <c r="AY260" s="116"/>
      <c r="AZ260" s="116"/>
      <c r="BA260" s="116"/>
      <c r="BB260" s="116"/>
      <c r="BC260" s="116"/>
    </row>
    <row r="261" spans="1:55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  <c r="V261" s="116"/>
      <c r="W261" s="116"/>
      <c r="X261" s="116"/>
      <c r="Y261" s="116"/>
      <c r="Z261" s="116"/>
      <c r="AA261" s="116"/>
      <c r="AB261" s="116"/>
      <c r="AC261" s="116"/>
      <c r="AD261" s="116"/>
      <c r="AE261" s="116"/>
      <c r="AF261" s="116"/>
      <c r="AG261" s="116"/>
      <c r="AH261" s="116"/>
      <c r="AI261" s="116"/>
      <c r="AJ261" s="116"/>
      <c r="AK261" s="116"/>
      <c r="AL261" s="116"/>
      <c r="AM261" s="116"/>
      <c r="AN261" s="116"/>
      <c r="AO261" s="116"/>
      <c r="AP261" s="116"/>
      <c r="AQ261" s="116"/>
      <c r="AR261" s="116"/>
      <c r="AS261" s="116"/>
      <c r="AT261" s="116"/>
      <c r="AU261" s="116"/>
      <c r="AV261" s="116"/>
      <c r="AW261" s="116"/>
      <c r="AX261" s="116"/>
      <c r="AY261" s="116"/>
      <c r="AZ261" s="116"/>
      <c r="BA261" s="116"/>
      <c r="BB261" s="116"/>
      <c r="BC261" s="116"/>
    </row>
    <row r="262" spans="1:55" x14ac:dyDescent="0.2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  <c r="V262" s="116"/>
      <c r="W262" s="116"/>
      <c r="X262" s="116"/>
      <c r="Y262" s="116"/>
      <c r="Z262" s="116"/>
      <c r="AA262" s="116"/>
      <c r="AB262" s="116"/>
      <c r="AC262" s="116"/>
      <c r="AD262" s="116"/>
      <c r="AE262" s="116"/>
      <c r="AF262" s="116"/>
      <c r="AG262" s="116"/>
      <c r="AH262" s="116"/>
      <c r="AI262" s="116"/>
      <c r="AJ262" s="116"/>
      <c r="AK262" s="116"/>
      <c r="AL262" s="116"/>
      <c r="AM262" s="116"/>
      <c r="AN262" s="116"/>
      <c r="AO262" s="116"/>
      <c r="AP262" s="116"/>
      <c r="AQ262" s="116"/>
      <c r="AR262" s="116"/>
      <c r="AS262" s="116"/>
      <c r="AT262" s="116"/>
      <c r="AU262" s="116"/>
      <c r="AV262" s="116"/>
      <c r="AW262" s="116"/>
      <c r="AX262" s="116"/>
      <c r="AY262" s="116"/>
      <c r="AZ262" s="116"/>
      <c r="BA262" s="116"/>
      <c r="BB262" s="116"/>
      <c r="BC262" s="116"/>
    </row>
    <row r="263" spans="1:55" x14ac:dyDescent="0.2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  <c r="V263" s="116"/>
      <c r="W263" s="116"/>
      <c r="X263" s="116"/>
      <c r="Y263" s="116"/>
      <c r="Z263" s="116"/>
      <c r="AA263" s="116"/>
      <c r="AB263" s="116"/>
      <c r="AC263" s="116"/>
      <c r="AD263" s="116"/>
      <c r="AE263" s="116"/>
      <c r="AF263" s="116"/>
      <c r="AG263" s="116"/>
      <c r="AH263" s="116"/>
      <c r="AI263" s="116"/>
      <c r="AJ263" s="116"/>
      <c r="AK263" s="116"/>
      <c r="AL263" s="116"/>
      <c r="AM263" s="116"/>
      <c r="AN263" s="116"/>
      <c r="AO263" s="116"/>
      <c r="AP263" s="116"/>
      <c r="AQ263" s="116"/>
      <c r="AR263" s="116"/>
      <c r="AS263" s="116"/>
      <c r="AT263" s="116"/>
      <c r="AU263" s="116"/>
      <c r="AV263" s="116"/>
      <c r="AW263" s="116"/>
      <c r="AX263" s="116"/>
      <c r="AY263" s="116"/>
      <c r="AZ263" s="116"/>
      <c r="BA263" s="116"/>
      <c r="BB263" s="116"/>
      <c r="BC263" s="116"/>
    </row>
    <row r="264" spans="1:55" x14ac:dyDescent="0.2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  <c r="V264" s="116"/>
      <c r="W264" s="116"/>
      <c r="X264" s="116"/>
      <c r="Y264" s="116"/>
      <c r="Z264" s="116"/>
      <c r="AA264" s="116"/>
      <c r="AB264" s="116"/>
      <c r="AC264" s="116"/>
      <c r="AD264" s="116"/>
      <c r="AE264" s="116"/>
      <c r="AF264" s="116"/>
      <c r="AG264" s="116"/>
      <c r="AH264" s="116"/>
      <c r="AI264" s="116"/>
      <c r="AJ264" s="116"/>
      <c r="AK264" s="116"/>
      <c r="AL264" s="116"/>
      <c r="AM264" s="116"/>
      <c r="AN264" s="116"/>
      <c r="AO264" s="116"/>
      <c r="AP264" s="116"/>
      <c r="AQ264" s="116"/>
      <c r="AR264" s="116"/>
      <c r="AS264" s="116"/>
      <c r="AT264" s="116"/>
      <c r="AU264" s="116"/>
      <c r="AV264" s="116"/>
      <c r="AW264" s="116"/>
      <c r="AX264" s="116"/>
      <c r="AY264" s="116"/>
      <c r="AZ264" s="116"/>
      <c r="BA264" s="116"/>
      <c r="BB264" s="116"/>
      <c r="BC264" s="116"/>
    </row>
    <row r="265" spans="1:55" x14ac:dyDescent="0.2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  <c r="V265" s="116"/>
      <c r="W265" s="116"/>
      <c r="X265" s="116"/>
      <c r="Y265" s="116"/>
      <c r="Z265" s="116"/>
      <c r="AA265" s="116"/>
      <c r="AB265" s="116"/>
      <c r="AC265" s="116"/>
      <c r="AD265" s="116"/>
      <c r="AE265" s="116"/>
      <c r="AF265" s="116"/>
      <c r="AG265" s="116"/>
      <c r="AH265" s="116"/>
      <c r="AI265" s="116"/>
      <c r="AJ265" s="116"/>
      <c r="AK265" s="116"/>
      <c r="AL265" s="116"/>
      <c r="AM265" s="116"/>
      <c r="AN265" s="116"/>
      <c r="AO265" s="116"/>
      <c r="AP265" s="116"/>
      <c r="AQ265" s="116"/>
      <c r="AR265" s="116"/>
      <c r="AS265" s="116"/>
      <c r="AT265" s="116"/>
      <c r="AU265" s="116"/>
      <c r="AV265" s="116"/>
      <c r="AW265" s="116"/>
      <c r="AX265" s="116"/>
      <c r="AY265" s="116"/>
      <c r="AZ265" s="116"/>
      <c r="BA265" s="116"/>
      <c r="BB265" s="116"/>
      <c r="BC265" s="116"/>
    </row>
    <row r="266" spans="1:55" x14ac:dyDescent="0.2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  <c r="V266" s="116"/>
      <c r="W266" s="116"/>
      <c r="X266" s="116"/>
      <c r="Y266" s="116"/>
      <c r="Z266" s="116"/>
      <c r="AA266" s="116"/>
      <c r="AB266" s="116"/>
      <c r="AC266" s="116"/>
      <c r="AD266" s="116"/>
      <c r="AE266" s="116"/>
      <c r="AF266" s="116"/>
      <c r="AG266" s="116"/>
      <c r="AH266" s="116"/>
      <c r="AI266" s="116"/>
      <c r="AJ266" s="116"/>
      <c r="AK266" s="116"/>
      <c r="AL266" s="116"/>
      <c r="AM266" s="116"/>
      <c r="AN266" s="116"/>
      <c r="AO266" s="116"/>
      <c r="AP266" s="116"/>
      <c r="AQ266" s="116"/>
      <c r="AR266" s="116"/>
      <c r="AS266" s="116"/>
      <c r="AT266" s="116"/>
      <c r="AU266" s="116"/>
      <c r="AV266" s="116"/>
      <c r="AW266" s="116"/>
      <c r="AX266" s="116"/>
      <c r="AY266" s="116"/>
      <c r="AZ266" s="116"/>
      <c r="BA266" s="116"/>
      <c r="BB266" s="116"/>
      <c r="BC266" s="116"/>
    </row>
    <row r="267" spans="1:55" x14ac:dyDescent="0.2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  <c r="V267" s="116"/>
      <c r="W267" s="116"/>
      <c r="X267" s="116"/>
      <c r="Y267" s="116"/>
      <c r="Z267" s="116"/>
      <c r="AA267" s="116"/>
      <c r="AB267" s="116"/>
      <c r="AC267" s="116"/>
      <c r="AD267" s="116"/>
      <c r="AE267" s="116"/>
      <c r="AF267" s="116"/>
      <c r="AG267" s="116"/>
      <c r="AH267" s="116"/>
      <c r="AI267" s="116"/>
      <c r="AJ267" s="116"/>
      <c r="AK267" s="116"/>
      <c r="AL267" s="116"/>
      <c r="AM267" s="116"/>
      <c r="AN267" s="116"/>
      <c r="AO267" s="116"/>
      <c r="AP267" s="116"/>
      <c r="AQ267" s="116"/>
      <c r="AR267" s="116"/>
      <c r="AS267" s="116"/>
      <c r="AT267" s="116"/>
      <c r="AU267" s="116"/>
      <c r="AV267" s="116"/>
      <c r="AW267" s="116"/>
      <c r="AX267" s="116"/>
      <c r="AY267" s="116"/>
      <c r="AZ267" s="116"/>
      <c r="BA267" s="116"/>
      <c r="BB267" s="116"/>
      <c r="BC267" s="116"/>
    </row>
    <row r="268" spans="1:55" x14ac:dyDescent="0.2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  <c r="V268" s="116"/>
      <c r="W268" s="116"/>
      <c r="X268" s="116"/>
      <c r="Y268" s="116"/>
      <c r="Z268" s="116"/>
      <c r="AA268" s="116"/>
      <c r="AB268" s="116"/>
      <c r="AC268" s="116"/>
      <c r="AD268" s="116"/>
      <c r="AE268" s="116"/>
      <c r="AF268" s="116"/>
      <c r="AG268" s="116"/>
      <c r="AH268" s="116"/>
      <c r="AI268" s="116"/>
      <c r="AJ268" s="116"/>
      <c r="AK268" s="116"/>
      <c r="AL268" s="116"/>
      <c r="AM268" s="116"/>
      <c r="AN268" s="116"/>
      <c r="AO268" s="116"/>
      <c r="AP268" s="116"/>
      <c r="AQ268" s="116"/>
      <c r="AR268" s="116"/>
      <c r="AS268" s="116"/>
      <c r="AT268" s="116"/>
      <c r="AU268" s="116"/>
      <c r="AV268" s="116"/>
      <c r="AW268" s="116"/>
      <c r="AX268" s="116"/>
      <c r="AY268" s="116"/>
      <c r="AZ268" s="116"/>
      <c r="BA268" s="116"/>
      <c r="BB268" s="116"/>
      <c r="BC268" s="116"/>
    </row>
    <row r="269" spans="1:55" x14ac:dyDescent="0.2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  <c r="V269" s="116"/>
      <c r="W269" s="116"/>
      <c r="X269" s="116"/>
      <c r="Y269" s="116"/>
      <c r="Z269" s="116"/>
      <c r="AA269" s="116"/>
      <c r="AB269" s="116"/>
      <c r="AC269" s="116"/>
      <c r="AD269" s="116"/>
      <c r="AE269" s="116"/>
      <c r="AF269" s="116"/>
      <c r="AG269" s="116"/>
      <c r="AH269" s="116"/>
      <c r="AI269" s="116"/>
      <c r="AJ269" s="116"/>
      <c r="AK269" s="116"/>
      <c r="AL269" s="116"/>
      <c r="AM269" s="116"/>
      <c r="AN269" s="116"/>
      <c r="AO269" s="116"/>
      <c r="AP269" s="116"/>
      <c r="AQ269" s="116"/>
      <c r="AR269" s="116"/>
      <c r="AS269" s="116"/>
      <c r="AT269" s="116"/>
      <c r="AU269" s="116"/>
      <c r="AV269" s="116"/>
      <c r="AW269" s="116"/>
      <c r="AX269" s="116"/>
      <c r="AY269" s="116"/>
      <c r="AZ269" s="116"/>
      <c r="BA269" s="116"/>
      <c r="BB269" s="116"/>
      <c r="BC269" s="116"/>
    </row>
    <row r="270" spans="1:55" x14ac:dyDescent="0.2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  <c r="V270" s="116"/>
      <c r="W270" s="116"/>
      <c r="X270" s="116"/>
      <c r="Y270" s="116"/>
      <c r="Z270" s="116"/>
      <c r="AA270" s="116"/>
      <c r="AB270" s="116"/>
      <c r="AC270" s="116"/>
      <c r="AD270" s="116"/>
      <c r="AE270" s="116"/>
      <c r="AF270" s="116"/>
      <c r="AG270" s="116"/>
      <c r="AH270" s="116"/>
      <c r="AI270" s="116"/>
      <c r="AJ270" s="116"/>
      <c r="AK270" s="116"/>
      <c r="AL270" s="116"/>
      <c r="AM270" s="116"/>
      <c r="AN270" s="116"/>
      <c r="AO270" s="116"/>
      <c r="AP270" s="116"/>
      <c r="AQ270" s="116"/>
      <c r="AR270" s="116"/>
      <c r="AS270" s="116"/>
      <c r="AT270" s="116"/>
      <c r="AU270" s="116"/>
      <c r="AV270" s="116"/>
      <c r="AW270" s="116"/>
      <c r="AX270" s="116"/>
      <c r="AY270" s="116"/>
      <c r="AZ270" s="116"/>
      <c r="BA270" s="116"/>
      <c r="BB270" s="116"/>
      <c r="BC270" s="116"/>
    </row>
    <row r="271" spans="1:55" x14ac:dyDescent="0.2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  <c r="V271" s="116"/>
      <c r="W271" s="116"/>
      <c r="X271" s="116"/>
      <c r="Y271" s="116"/>
      <c r="Z271" s="116"/>
      <c r="AA271" s="116"/>
      <c r="AB271" s="116"/>
      <c r="AC271" s="116"/>
      <c r="AD271" s="116"/>
      <c r="AE271" s="116"/>
      <c r="AF271" s="116"/>
      <c r="AG271" s="116"/>
      <c r="AH271" s="116"/>
      <c r="AI271" s="116"/>
      <c r="AJ271" s="116"/>
      <c r="AK271" s="116"/>
      <c r="AL271" s="116"/>
      <c r="AM271" s="116"/>
      <c r="AN271" s="116"/>
      <c r="AO271" s="116"/>
      <c r="AP271" s="116"/>
      <c r="AQ271" s="116"/>
      <c r="AR271" s="116"/>
      <c r="AS271" s="116"/>
      <c r="AT271" s="116"/>
      <c r="AU271" s="116"/>
      <c r="AV271" s="116"/>
      <c r="AW271" s="116"/>
      <c r="AX271" s="116"/>
      <c r="AY271" s="116"/>
      <c r="AZ271" s="116"/>
      <c r="BA271" s="116"/>
      <c r="BB271" s="116"/>
      <c r="BC271" s="116"/>
    </row>
    <row r="272" spans="1:55" x14ac:dyDescent="0.2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  <c r="V272" s="116"/>
      <c r="W272" s="116"/>
      <c r="X272" s="116"/>
      <c r="Y272" s="116"/>
      <c r="Z272" s="116"/>
      <c r="AA272" s="116"/>
      <c r="AB272" s="116"/>
      <c r="AC272" s="116"/>
      <c r="AD272" s="116"/>
      <c r="AE272" s="116"/>
      <c r="AF272" s="116"/>
      <c r="AG272" s="116"/>
      <c r="AH272" s="116"/>
      <c r="AI272" s="116"/>
      <c r="AJ272" s="116"/>
      <c r="AK272" s="116"/>
      <c r="AL272" s="116"/>
      <c r="AM272" s="116"/>
      <c r="AN272" s="116"/>
      <c r="AO272" s="116"/>
      <c r="AP272" s="116"/>
      <c r="AQ272" s="116"/>
      <c r="AR272" s="116"/>
      <c r="AS272" s="116"/>
      <c r="AT272" s="116"/>
      <c r="AU272" s="116"/>
      <c r="AV272" s="116"/>
      <c r="AW272" s="116"/>
      <c r="AX272" s="116"/>
      <c r="AY272" s="116"/>
      <c r="AZ272" s="116"/>
      <c r="BA272" s="116"/>
      <c r="BB272" s="116"/>
      <c r="BC272" s="116"/>
    </row>
    <row r="273" spans="1:55" x14ac:dyDescent="0.2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  <c r="V273" s="116"/>
      <c r="W273" s="116"/>
      <c r="X273" s="116"/>
      <c r="Y273" s="116"/>
      <c r="Z273" s="116"/>
      <c r="AA273" s="116"/>
      <c r="AB273" s="116"/>
      <c r="AC273" s="116"/>
      <c r="AD273" s="116"/>
      <c r="AE273" s="116"/>
      <c r="AF273" s="116"/>
      <c r="AG273" s="116"/>
      <c r="AH273" s="116"/>
      <c r="AI273" s="116"/>
      <c r="AJ273" s="116"/>
      <c r="AK273" s="116"/>
      <c r="AL273" s="116"/>
      <c r="AM273" s="116"/>
      <c r="AN273" s="116"/>
      <c r="AO273" s="116"/>
      <c r="AP273" s="116"/>
      <c r="AQ273" s="116"/>
      <c r="AR273" s="116"/>
      <c r="AS273" s="116"/>
      <c r="AT273" s="116"/>
      <c r="AU273" s="116"/>
      <c r="AV273" s="116"/>
      <c r="AW273" s="116"/>
      <c r="AX273" s="116"/>
      <c r="AY273" s="116"/>
      <c r="AZ273" s="116"/>
      <c r="BA273" s="116"/>
      <c r="BB273" s="116"/>
      <c r="BC273" s="116"/>
    </row>
    <row r="274" spans="1:55" x14ac:dyDescent="0.2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  <c r="AM274" s="116"/>
      <c r="AN274" s="116"/>
      <c r="AO274" s="116"/>
      <c r="AP274" s="116"/>
      <c r="AQ274" s="116"/>
      <c r="AR274" s="116"/>
      <c r="AS274" s="116"/>
      <c r="AT274" s="116"/>
      <c r="AU274" s="116"/>
      <c r="AV274" s="116"/>
      <c r="AW274" s="116"/>
      <c r="AX274" s="116"/>
      <c r="AY274" s="116"/>
      <c r="AZ274" s="116"/>
      <c r="BA274" s="116"/>
      <c r="BB274" s="116"/>
      <c r="BC274" s="116"/>
    </row>
    <row r="275" spans="1:55" x14ac:dyDescent="0.2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  <c r="AA275" s="116"/>
      <c r="AB275" s="116"/>
      <c r="AC275" s="116"/>
      <c r="AD275" s="116"/>
      <c r="AE275" s="116"/>
      <c r="AF275" s="116"/>
      <c r="AG275" s="116"/>
      <c r="AH275" s="116"/>
      <c r="AI275" s="116"/>
      <c r="AJ275" s="116"/>
      <c r="AK275" s="116"/>
      <c r="AL275" s="116"/>
      <c r="AM275" s="116"/>
      <c r="AN275" s="116"/>
      <c r="AO275" s="116"/>
      <c r="AP275" s="116"/>
      <c r="AQ275" s="116"/>
      <c r="AR275" s="116"/>
      <c r="AS275" s="116"/>
      <c r="AT275" s="116"/>
      <c r="AU275" s="116"/>
      <c r="AV275" s="116"/>
      <c r="AW275" s="116"/>
      <c r="AX275" s="116"/>
      <c r="AY275" s="116"/>
      <c r="AZ275" s="116"/>
      <c r="BA275" s="116"/>
      <c r="BB275" s="116"/>
      <c r="BC275" s="116"/>
    </row>
    <row r="276" spans="1:55" x14ac:dyDescent="0.2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  <c r="AM276" s="116"/>
      <c r="AN276" s="116"/>
      <c r="AO276" s="116"/>
      <c r="AP276" s="116"/>
      <c r="AQ276" s="116"/>
      <c r="AR276" s="116"/>
      <c r="AS276" s="116"/>
      <c r="AT276" s="116"/>
      <c r="AU276" s="116"/>
      <c r="AV276" s="116"/>
      <c r="AW276" s="116"/>
      <c r="AX276" s="116"/>
      <c r="AY276" s="116"/>
      <c r="AZ276" s="116"/>
      <c r="BA276" s="116"/>
      <c r="BB276" s="116"/>
      <c r="BC276" s="116"/>
    </row>
    <row r="277" spans="1:55" x14ac:dyDescent="0.2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  <c r="AI277" s="116"/>
      <c r="AJ277" s="116"/>
      <c r="AK277" s="116"/>
      <c r="AL277" s="116"/>
      <c r="AM277" s="116"/>
      <c r="AN277" s="116"/>
      <c r="AO277" s="116"/>
      <c r="AP277" s="116"/>
      <c r="AQ277" s="116"/>
      <c r="AR277" s="116"/>
      <c r="AS277" s="116"/>
      <c r="AT277" s="116"/>
      <c r="AU277" s="116"/>
      <c r="AV277" s="116"/>
      <c r="AW277" s="116"/>
      <c r="AX277" s="116"/>
      <c r="AY277" s="116"/>
      <c r="AZ277" s="116"/>
      <c r="BA277" s="116"/>
      <c r="BB277" s="116"/>
      <c r="BC277" s="116"/>
    </row>
    <row r="278" spans="1:55" x14ac:dyDescent="0.2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  <c r="V278" s="116"/>
      <c r="W278" s="116"/>
      <c r="X278" s="116"/>
      <c r="Y278" s="116"/>
      <c r="Z278" s="116"/>
      <c r="AA278" s="116"/>
      <c r="AB278" s="116"/>
      <c r="AC278" s="116"/>
      <c r="AD278" s="116"/>
      <c r="AE278" s="116"/>
      <c r="AF278" s="116"/>
      <c r="AG278" s="116"/>
      <c r="AH278" s="116"/>
      <c r="AI278" s="116"/>
      <c r="AJ278" s="116"/>
      <c r="AK278" s="116"/>
      <c r="AL278" s="116"/>
      <c r="AM278" s="116"/>
      <c r="AN278" s="116"/>
      <c r="AO278" s="116"/>
      <c r="AP278" s="116"/>
      <c r="AQ278" s="116"/>
      <c r="AR278" s="116"/>
      <c r="AS278" s="116"/>
      <c r="AT278" s="116"/>
      <c r="AU278" s="116"/>
      <c r="AV278" s="116"/>
      <c r="AW278" s="116"/>
      <c r="AX278" s="116"/>
      <c r="AY278" s="116"/>
      <c r="AZ278" s="116"/>
      <c r="BA278" s="116"/>
      <c r="BB278" s="116"/>
      <c r="BC278" s="116"/>
    </row>
    <row r="279" spans="1:55" x14ac:dyDescent="0.2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  <c r="V279" s="116"/>
      <c r="W279" s="116"/>
      <c r="X279" s="116"/>
      <c r="Y279" s="116"/>
      <c r="Z279" s="116"/>
      <c r="AA279" s="116"/>
      <c r="AB279" s="116"/>
      <c r="AC279" s="116"/>
      <c r="AD279" s="116"/>
      <c r="AE279" s="116"/>
      <c r="AF279" s="116"/>
      <c r="AG279" s="116"/>
      <c r="AH279" s="116"/>
      <c r="AI279" s="116"/>
      <c r="AJ279" s="116"/>
      <c r="AK279" s="116"/>
      <c r="AL279" s="116"/>
      <c r="AM279" s="116"/>
      <c r="AN279" s="116"/>
      <c r="AO279" s="116"/>
      <c r="AP279" s="116"/>
      <c r="AQ279" s="116"/>
      <c r="AR279" s="116"/>
      <c r="AS279" s="116"/>
      <c r="AT279" s="116"/>
      <c r="AU279" s="116"/>
      <c r="AV279" s="116"/>
      <c r="AW279" s="116"/>
      <c r="AX279" s="116"/>
      <c r="AY279" s="116"/>
      <c r="AZ279" s="116"/>
      <c r="BA279" s="116"/>
      <c r="BB279" s="116"/>
      <c r="BC279" s="116"/>
    </row>
    <row r="280" spans="1:55" x14ac:dyDescent="0.2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  <c r="V280" s="116"/>
      <c r="W280" s="116"/>
      <c r="X280" s="116"/>
      <c r="Y280" s="116"/>
      <c r="Z280" s="116"/>
      <c r="AA280" s="116"/>
      <c r="AB280" s="116"/>
      <c r="AC280" s="116"/>
      <c r="AD280" s="116"/>
      <c r="AE280" s="116"/>
      <c r="AF280" s="116"/>
      <c r="AG280" s="116"/>
      <c r="AH280" s="116"/>
      <c r="AI280" s="116"/>
      <c r="AJ280" s="116"/>
      <c r="AK280" s="116"/>
      <c r="AL280" s="116"/>
      <c r="AM280" s="116"/>
      <c r="AN280" s="116"/>
      <c r="AO280" s="116"/>
      <c r="AP280" s="116"/>
      <c r="AQ280" s="116"/>
      <c r="AR280" s="116"/>
      <c r="AS280" s="116"/>
      <c r="AT280" s="116"/>
      <c r="AU280" s="116"/>
      <c r="AV280" s="116"/>
      <c r="AW280" s="116"/>
      <c r="AX280" s="116"/>
      <c r="AY280" s="116"/>
      <c r="AZ280" s="116"/>
      <c r="BA280" s="116"/>
      <c r="BB280" s="116"/>
      <c r="BC280" s="116"/>
    </row>
    <row r="281" spans="1:55" x14ac:dyDescent="0.2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  <c r="V281" s="116"/>
      <c r="W281" s="116"/>
      <c r="X281" s="116"/>
      <c r="Y281" s="116"/>
      <c r="Z281" s="116"/>
      <c r="AA281" s="116"/>
      <c r="AB281" s="116"/>
      <c r="AC281" s="116"/>
      <c r="AD281" s="116"/>
      <c r="AE281" s="116"/>
      <c r="AF281" s="116"/>
      <c r="AG281" s="116"/>
      <c r="AH281" s="116"/>
      <c r="AI281" s="116"/>
      <c r="AJ281" s="116"/>
      <c r="AK281" s="116"/>
      <c r="AL281" s="116"/>
      <c r="AM281" s="116"/>
      <c r="AN281" s="116"/>
      <c r="AO281" s="116"/>
      <c r="AP281" s="116"/>
      <c r="AQ281" s="116"/>
      <c r="AR281" s="116"/>
      <c r="AS281" s="116"/>
      <c r="AT281" s="116"/>
      <c r="AU281" s="116"/>
      <c r="AV281" s="116"/>
      <c r="AW281" s="116"/>
      <c r="AX281" s="116"/>
      <c r="AY281" s="116"/>
      <c r="AZ281" s="116"/>
      <c r="BA281" s="116"/>
      <c r="BB281" s="116"/>
      <c r="BC281" s="116"/>
    </row>
    <row r="282" spans="1:55" x14ac:dyDescent="0.2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  <c r="V282" s="116"/>
      <c r="W282" s="116"/>
      <c r="X282" s="116"/>
      <c r="Y282" s="116"/>
      <c r="Z282" s="116"/>
      <c r="AA282" s="116"/>
      <c r="AB282" s="116"/>
      <c r="AC282" s="116"/>
      <c r="AD282" s="116"/>
      <c r="AE282" s="116"/>
      <c r="AF282" s="116"/>
      <c r="AG282" s="116"/>
      <c r="AH282" s="116"/>
      <c r="AI282" s="116"/>
      <c r="AJ282" s="116"/>
      <c r="AK282" s="116"/>
      <c r="AL282" s="116"/>
      <c r="AM282" s="116"/>
      <c r="AN282" s="116"/>
      <c r="AO282" s="116"/>
      <c r="AP282" s="116"/>
      <c r="AQ282" s="116"/>
      <c r="AR282" s="116"/>
      <c r="AS282" s="116"/>
      <c r="AT282" s="116"/>
      <c r="AU282" s="116"/>
      <c r="AV282" s="116"/>
      <c r="AW282" s="116"/>
      <c r="AX282" s="116"/>
      <c r="AY282" s="116"/>
      <c r="AZ282" s="116"/>
      <c r="BA282" s="116"/>
      <c r="BB282" s="116"/>
      <c r="BC282" s="116"/>
    </row>
    <row r="283" spans="1:55" x14ac:dyDescent="0.2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  <c r="V283" s="116"/>
      <c r="W283" s="116"/>
      <c r="X283" s="116"/>
      <c r="Y283" s="116"/>
      <c r="Z283" s="116"/>
      <c r="AA283" s="116"/>
      <c r="AB283" s="116"/>
      <c r="AC283" s="116"/>
      <c r="AD283" s="116"/>
      <c r="AE283" s="116"/>
      <c r="AF283" s="116"/>
      <c r="AG283" s="116"/>
      <c r="AH283" s="116"/>
      <c r="AI283" s="116"/>
      <c r="AJ283" s="116"/>
      <c r="AK283" s="116"/>
      <c r="AL283" s="116"/>
      <c r="AM283" s="116"/>
      <c r="AN283" s="116"/>
      <c r="AO283" s="116"/>
      <c r="AP283" s="116"/>
      <c r="AQ283" s="116"/>
      <c r="AR283" s="116"/>
      <c r="AS283" s="116"/>
      <c r="AT283" s="116"/>
      <c r="AU283" s="116"/>
      <c r="AV283" s="116"/>
      <c r="AW283" s="116"/>
      <c r="AX283" s="116"/>
      <c r="AY283" s="116"/>
      <c r="AZ283" s="116"/>
      <c r="BA283" s="116"/>
      <c r="BB283" s="116"/>
      <c r="BC283" s="116"/>
    </row>
    <row r="284" spans="1:55" x14ac:dyDescent="0.2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  <c r="V284" s="116"/>
      <c r="W284" s="116"/>
      <c r="X284" s="116"/>
      <c r="Y284" s="116"/>
      <c r="Z284" s="116"/>
      <c r="AA284" s="116"/>
      <c r="AB284" s="116"/>
      <c r="AC284" s="116"/>
      <c r="AD284" s="116"/>
      <c r="AE284" s="116"/>
      <c r="AF284" s="116"/>
      <c r="AG284" s="116"/>
      <c r="AH284" s="116"/>
      <c r="AI284" s="116"/>
      <c r="AJ284" s="116"/>
      <c r="AK284" s="116"/>
      <c r="AL284" s="116"/>
      <c r="AM284" s="116"/>
      <c r="AN284" s="116"/>
      <c r="AO284" s="116"/>
      <c r="AP284" s="116"/>
      <c r="AQ284" s="116"/>
      <c r="AR284" s="116"/>
      <c r="AS284" s="116"/>
      <c r="AT284" s="116"/>
      <c r="AU284" s="116"/>
      <c r="AV284" s="116"/>
      <c r="AW284" s="116"/>
      <c r="AX284" s="116"/>
      <c r="AY284" s="116"/>
      <c r="AZ284" s="116"/>
      <c r="BA284" s="116"/>
      <c r="BB284" s="116"/>
      <c r="BC284" s="116"/>
    </row>
    <row r="285" spans="1:55" x14ac:dyDescent="0.2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  <c r="V285" s="116"/>
      <c r="W285" s="116"/>
      <c r="X285" s="116"/>
      <c r="Y285" s="116"/>
      <c r="Z285" s="116"/>
      <c r="AA285" s="116"/>
      <c r="AB285" s="116"/>
      <c r="AC285" s="116"/>
      <c r="AD285" s="116"/>
      <c r="AE285" s="116"/>
      <c r="AF285" s="116"/>
      <c r="AG285" s="116"/>
      <c r="AH285" s="116"/>
      <c r="AI285" s="116"/>
      <c r="AJ285" s="116"/>
      <c r="AK285" s="116"/>
      <c r="AL285" s="116"/>
      <c r="AM285" s="116"/>
      <c r="AN285" s="116"/>
      <c r="AO285" s="116"/>
      <c r="AP285" s="116"/>
      <c r="AQ285" s="116"/>
      <c r="AR285" s="116"/>
      <c r="AS285" s="116"/>
      <c r="AT285" s="116"/>
      <c r="AU285" s="116"/>
      <c r="AV285" s="116"/>
      <c r="AW285" s="116"/>
      <c r="AX285" s="116"/>
      <c r="AY285" s="116"/>
      <c r="AZ285" s="116"/>
      <c r="BA285" s="116"/>
      <c r="BB285" s="116"/>
      <c r="BC285" s="116"/>
    </row>
    <row r="286" spans="1:55" x14ac:dyDescent="0.2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  <c r="V286" s="116"/>
      <c r="W286" s="116"/>
      <c r="X286" s="116"/>
      <c r="Y286" s="116"/>
      <c r="Z286" s="116"/>
      <c r="AA286" s="116"/>
      <c r="AB286" s="116"/>
      <c r="AC286" s="116"/>
      <c r="AD286" s="116"/>
      <c r="AE286" s="116"/>
      <c r="AF286" s="116"/>
      <c r="AG286" s="116"/>
      <c r="AH286" s="116"/>
      <c r="AI286" s="116"/>
      <c r="AJ286" s="116"/>
      <c r="AK286" s="116"/>
      <c r="AL286" s="116"/>
      <c r="AM286" s="116"/>
      <c r="AN286" s="116"/>
      <c r="AO286" s="116"/>
      <c r="AP286" s="116"/>
      <c r="AQ286" s="116"/>
      <c r="AR286" s="116"/>
      <c r="AS286" s="116"/>
      <c r="AT286" s="116"/>
      <c r="AU286" s="116"/>
      <c r="AV286" s="116"/>
      <c r="AW286" s="116"/>
      <c r="AX286" s="116"/>
      <c r="AY286" s="116"/>
      <c r="AZ286" s="116"/>
      <c r="BA286" s="116"/>
      <c r="BB286" s="116"/>
      <c r="BC286" s="116"/>
    </row>
    <row r="287" spans="1:55" x14ac:dyDescent="0.2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  <c r="V287" s="116"/>
      <c r="W287" s="116"/>
      <c r="X287" s="116"/>
      <c r="Y287" s="116"/>
      <c r="Z287" s="116"/>
      <c r="AA287" s="116"/>
      <c r="AB287" s="116"/>
      <c r="AC287" s="116"/>
      <c r="AD287" s="116"/>
      <c r="AE287" s="116"/>
      <c r="AF287" s="116"/>
      <c r="AG287" s="116"/>
      <c r="AH287" s="116"/>
      <c r="AI287" s="116"/>
      <c r="AJ287" s="116"/>
      <c r="AK287" s="116"/>
      <c r="AL287" s="116"/>
      <c r="AM287" s="116"/>
      <c r="AN287" s="116"/>
      <c r="AO287" s="116"/>
      <c r="AP287" s="116"/>
      <c r="AQ287" s="116"/>
      <c r="AR287" s="116"/>
      <c r="AS287" s="116"/>
      <c r="AT287" s="116"/>
      <c r="AU287" s="116"/>
      <c r="AV287" s="116"/>
      <c r="AW287" s="116"/>
      <c r="AX287" s="116"/>
      <c r="AY287" s="116"/>
      <c r="AZ287" s="116"/>
      <c r="BA287" s="116"/>
      <c r="BB287" s="116"/>
      <c r="BC287" s="116"/>
    </row>
    <row r="288" spans="1:55" x14ac:dyDescent="0.2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  <c r="V288" s="116"/>
      <c r="W288" s="116"/>
      <c r="X288" s="116"/>
      <c r="Y288" s="116"/>
      <c r="Z288" s="116"/>
      <c r="AA288" s="116"/>
      <c r="AB288" s="116"/>
      <c r="AC288" s="116"/>
      <c r="AD288" s="116"/>
      <c r="AE288" s="116"/>
      <c r="AF288" s="116"/>
      <c r="AG288" s="116"/>
      <c r="AH288" s="116"/>
      <c r="AI288" s="116"/>
      <c r="AJ288" s="116"/>
      <c r="AK288" s="116"/>
      <c r="AL288" s="116"/>
      <c r="AM288" s="116"/>
      <c r="AN288" s="116"/>
      <c r="AO288" s="116"/>
      <c r="AP288" s="116"/>
      <c r="AQ288" s="116"/>
      <c r="AR288" s="116"/>
      <c r="AS288" s="116"/>
      <c r="AT288" s="116"/>
      <c r="AU288" s="116"/>
      <c r="AV288" s="116"/>
      <c r="AW288" s="116"/>
      <c r="AX288" s="116"/>
      <c r="AY288" s="116"/>
      <c r="AZ288" s="116"/>
      <c r="BA288" s="116"/>
      <c r="BB288" s="116"/>
      <c r="BC288" s="116"/>
    </row>
    <row r="289" spans="1:55" x14ac:dyDescent="0.2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116"/>
      <c r="X289" s="116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/>
      <c r="AK289" s="116"/>
      <c r="AL289" s="116"/>
      <c r="AM289" s="116"/>
      <c r="AN289" s="116"/>
      <c r="AO289" s="116"/>
      <c r="AP289" s="116"/>
      <c r="AQ289" s="116"/>
      <c r="AR289" s="116"/>
      <c r="AS289" s="116"/>
      <c r="AT289" s="116"/>
      <c r="AU289" s="116"/>
      <c r="AV289" s="116"/>
      <c r="AW289" s="116"/>
      <c r="AX289" s="116"/>
      <c r="AY289" s="116"/>
      <c r="AZ289" s="116"/>
      <c r="BA289" s="116"/>
      <c r="BB289" s="116"/>
      <c r="BC289" s="116"/>
    </row>
    <row r="290" spans="1:55" x14ac:dyDescent="0.2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  <c r="V290" s="116"/>
      <c r="W290" s="116"/>
      <c r="X290" s="116"/>
      <c r="Y290" s="116"/>
      <c r="Z290" s="116"/>
      <c r="AA290" s="116"/>
      <c r="AB290" s="116"/>
      <c r="AC290" s="116"/>
      <c r="AD290" s="116"/>
      <c r="AE290" s="116"/>
      <c r="AF290" s="116"/>
      <c r="AG290" s="116"/>
      <c r="AH290" s="116"/>
      <c r="AI290" s="116"/>
      <c r="AJ290" s="116"/>
      <c r="AK290" s="116"/>
      <c r="AL290" s="116"/>
      <c r="AM290" s="116"/>
      <c r="AN290" s="116"/>
      <c r="AO290" s="116"/>
      <c r="AP290" s="116"/>
      <c r="AQ290" s="116"/>
      <c r="AR290" s="116"/>
      <c r="AS290" s="116"/>
      <c r="AT290" s="116"/>
      <c r="AU290" s="116"/>
      <c r="AV290" s="116"/>
      <c r="AW290" s="116"/>
      <c r="AX290" s="116"/>
      <c r="AY290" s="116"/>
      <c r="AZ290" s="116"/>
      <c r="BA290" s="116"/>
      <c r="BB290" s="116"/>
      <c r="BC290" s="116"/>
    </row>
    <row r="291" spans="1:55" x14ac:dyDescent="0.2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  <c r="Z291" s="116"/>
      <c r="AA291" s="116"/>
      <c r="AB291" s="116"/>
      <c r="AC291" s="116"/>
      <c r="AD291" s="116"/>
      <c r="AE291" s="116"/>
      <c r="AF291" s="116"/>
      <c r="AG291" s="116"/>
      <c r="AH291" s="116"/>
      <c r="AI291" s="116"/>
      <c r="AJ291" s="116"/>
      <c r="AK291" s="116"/>
      <c r="AL291" s="116"/>
      <c r="AM291" s="116"/>
      <c r="AN291" s="116"/>
      <c r="AO291" s="116"/>
      <c r="AP291" s="116"/>
      <c r="AQ291" s="116"/>
      <c r="AR291" s="116"/>
      <c r="AS291" s="116"/>
      <c r="AT291" s="116"/>
      <c r="AU291" s="116"/>
      <c r="AV291" s="116"/>
      <c r="AW291" s="116"/>
      <c r="AX291" s="116"/>
      <c r="AY291" s="116"/>
      <c r="AZ291" s="116"/>
      <c r="BA291" s="116"/>
      <c r="BB291" s="116"/>
      <c r="BC291" s="116"/>
    </row>
    <row r="292" spans="1:55" x14ac:dyDescent="0.2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  <c r="V292" s="116"/>
      <c r="W292" s="116"/>
      <c r="X292" s="116"/>
      <c r="Y292" s="116"/>
      <c r="Z292" s="116"/>
      <c r="AA292" s="116"/>
      <c r="AB292" s="116"/>
      <c r="AC292" s="116"/>
      <c r="AD292" s="116"/>
      <c r="AE292" s="116"/>
      <c r="AF292" s="116"/>
      <c r="AG292" s="116"/>
      <c r="AH292" s="116"/>
      <c r="AI292" s="116"/>
      <c r="AJ292" s="116"/>
      <c r="AK292" s="116"/>
      <c r="AL292" s="116"/>
      <c r="AM292" s="116"/>
      <c r="AN292" s="116"/>
      <c r="AO292" s="116"/>
      <c r="AP292" s="116"/>
      <c r="AQ292" s="116"/>
      <c r="AR292" s="116"/>
      <c r="AS292" s="116"/>
      <c r="AT292" s="116"/>
      <c r="AU292" s="116"/>
      <c r="AV292" s="116"/>
      <c r="AW292" s="116"/>
      <c r="AX292" s="116"/>
      <c r="AY292" s="116"/>
      <c r="AZ292" s="116"/>
      <c r="BA292" s="116"/>
      <c r="BB292" s="116"/>
      <c r="BC292" s="116"/>
    </row>
    <row r="293" spans="1:55" x14ac:dyDescent="0.2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  <c r="V293" s="116"/>
      <c r="W293" s="116"/>
      <c r="X293" s="116"/>
      <c r="Y293" s="116"/>
      <c r="Z293" s="116"/>
      <c r="AA293" s="116"/>
      <c r="AB293" s="116"/>
      <c r="AC293" s="116"/>
      <c r="AD293" s="116"/>
      <c r="AE293" s="116"/>
      <c r="AF293" s="116"/>
      <c r="AG293" s="116"/>
      <c r="AH293" s="116"/>
      <c r="AI293" s="116"/>
      <c r="AJ293" s="116"/>
      <c r="AK293" s="116"/>
      <c r="AL293" s="116"/>
      <c r="AM293" s="116"/>
      <c r="AN293" s="116"/>
      <c r="AO293" s="116"/>
      <c r="AP293" s="116"/>
      <c r="AQ293" s="116"/>
      <c r="AR293" s="116"/>
      <c r="AS293" s="116"/>
      <c r="AT293" s="116"/>
      <c r="AU293" s="116"/>
      <c r="AV293" s="116"/>
      <c r="AW293" s="116"/>
      <c r="AX293" s="116"/>
      <c r="AY293" s="116"/>
      <c r="AZ293" s="116"/>
      <c r="BA293" s="116"/>
      <c r="BB293" s="116"/>
      <c r="BC293" s="116"/>
    </row>
    <row r="294" spans="1:55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  <c r="V294" s="116"/>
      <c r="W294" s="116"/>
      <c r="X294" s="116"/>
      <c r="Y294" s="116"/>
      <c r="Z294" s="116"/>
      <c r="AA294" s="116"/>
      <c r="AB294" s="116"/>
      <c r="AC294" s="116"/>
      <c r="AD294" s="116"/>
      <c r="AE294" s="116"/>
      <c r="AF294" s="116"/>
      <c r="AG294" s="116"/>
      <c r="AH294" s="116"/>
      <c r="AI294" s="116"/>
      <c r="AJ294" s="116"/>
      <c r="AK294" s="116"/>
      <c r="AL294" s="116"/>
      <c r="AM294" s="116"/>
      <c r="AN294" s="116"/>
      <c r="AO294" s="116"/>
      <c r="AP294" s="116"/>
      <c r="AQ294" s="116"/>
      <c r="AR294" s="116"/>
      <c r="AS294" s="116"/>
      <c r="AT294" s="116"/>
      <c r="AU294" s="116"/>
      <c r="AV294" s="116"/>
      <c r="AW294" s="116"/>
      <c r="AX294" s="116"/>
      <c r="AY294" s="116"/>
      <c r="AZ294" s="116"/>
      <c r="BA294" s="116"/>
      <c r="BB294" s="116"/>
      <c r="BC294" s="116"/>
    </row>
    <row r="295" spans="1:55" x14ac:dyDescent="0.2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  <c r="V295" s="116"/>
      <c r="W295" s="116"/>
      <c r="X295" s="116"/>
      <c r="Y295" s="116"/>
      <c r="Z295" s="116"/>
      <c r="AA295" s="116"/>
      <c r="AB295" s="116"/>
      <c r="AC295" s="116"/>
      <c r="AD295" s="116"/>
      <c r="AE295" s="116"/>
      <c r="AF295" s="116"/>
      <c r="AG295" s="116"/>
      <c r="AH295" s="116"/>
      <c r="AI295" s="116"/>
      <c r="AJ295" s="116"/>
      <c r="AK295" s="116"/>
      <c r="AL295" s="116"/>
      <c r="AM295" s="116"/>
      <c r="AN295" s="116"/>
      <c r="AO295" s="116"/>
      <c r="AP295" s="116"/>
      <c r="AQ295" s="116"/>
      <c r="AR295" s="116"/>
      <c r="AS295" s="116"/>
      <c r="AT295" s="116"/>
      <c r="AU295" s="116"/>
      <c r="AV295" s="116"/>
      <c r="AW295" s="116"/>
      <c r="AX295" s="116"/>
      <c r="AY295" s="116"/>
      <c r="AZ295" s="116"/>
      <c r="BA295" s="116"/>
      <c r="BB295" s="116"/>
      <c r="BC295" s="116"/>
    </row>
    <row r="296" spans="1:55" x14ac:dyDescent="0.2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  <c r="V296" s="116"/>
      <c r="W296" s="116"/>
      <c r="X296" s="116"/>
      <c r="Y296" s="116"/>
      <c r="Z296" s="116"/>
      <c r="AA296" s="116"/>
      <c r="AB296" s="116"/>
      <c r="AC296" s="116"/>
      <c r="AD296" s="116"/>
      <c r="AE296" s="116"/>
      <c r="AF296" s="116"/>
      <c r="AG296" s="116"/>
      <c r="AH296" s="116"/>
      <c r="AI296" s="116"/>
      <c r="AJ296" s="116"/>
      <c r="AK296" s="116"/>
      <c r="AL296" s="116"/>
      <c r="AM296" s="116"/>
      <c r="AN296" s="116"/>
      <c r="AO296" s="116"/>
      <c r="AP296" s="116"/>
      <c r="AQ296" s="116"/>
      <c r="AR296" s="116"/>
      <c r="AS296" s="116"/>
      <c r="AT296" s="116"/>
      <c r="AU296" s="116"/>
      <c r="AV296" s="116"/>
      <c r="AW296" s="116"/>
      <c r="AX296" s="116"/>
      <c r="AY296" s="116"/>
      <c r="AZ296" s="116"/>
      <c r="BA296" s="116"/>
      <c r="BB296" s="116"/>
      <c r="BC296" s="116"/>
    </row>
    <row r="297" spans="1:55" x14ac:dyDescent="0.2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  <c r="V297" s="116"/>
      <c r="W297" s="116"/>
      <c r="X297" s="116"/>
      <c r="Y297" s="116"/>
      <c r="Z297" s="116"/>
      <c r="AA297" s="116"/>
      <c r="AB297" s="116"/>
      <c r="AC297" s="116"/>
      <c r="AD297" s="116"/>
      <c r="AE297" s="116"/>
      <c r="AF297" s="116"/>
      <c r="AG297" s="116"/>
      <c r="AH297" s="116"/>
      <c r="AI297" s="116"/>
      <c r="AJ297" s="116"/>
      <c r="AK297" s="116"/>
      <c r="AL297" s="116"/>
      <c r="AM297" s="116"/>
      <c r="AN297" s="116"/>
      <c r="AO297" s="116"/>
      <c r="AP297" s="116"/>
      <c r="AQ297" s="116"/>
      <c r="AR297" s="116"/>
      <c r="AS297" s="116"/>
      <c r="AT297" s="116"/>
      <c r="AU297" s="116"/>
      <c r="AV297" s="116"/>
      <c r="AW297" s="116"/>
      <c r="AX297" s="116"/>
      <c r="AY297" s="116"/>
      <c r="AZ297" s="116"/>
      <c r="BA297" s="116"/>
      <c r="BB297" s="116"/>
      <c r="BC297" s="116"/>
    </row>
    <row r="298" spans="1:55" x14ac:dyDescent="0.2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  <c r="V298" s="116"/>
      <c r="W298" s="116"/>
      <c r="X298" s="116"/>
      <c r="Y298" s="116"/>
      <c r="Z298" s="116"/>
      <c r="AA298" s="116"/>
      <c r="AB298" s="116"/>
      <c r="AC298" s="116"/>
      <c r="AD298" s="116"/>
      <c r="AE298" s="116"/>
      <c r="AF298" s="116"/>
      <c r="AG298" s="116"/>
      <c r="AH298" s="116"/>
      <c r="AI298" s="116"/>
      <c r="AJ298" s="116"/>
      <c r="AK298" s="116"/>
      <c r="AL298" s="116"/>
      <c r="AM298" s="116"/>
      <c r="AN298" s="116"/>
      <c r="AO298" s="116"/>
      <c r="AP298" s="116"/>
      <c r="AQ298" s="116"/>
      <c r="AR298" s="116"/>
      <c r="AS298" s="116"/>
      <c r="AT298" s="116"/>
      <c r="AU298" s="116"/>
      <c r="AV298" s="116"/>
      <c r="AW298" s="116"/>
      <c r="AX298" s="116"/>
      <c r="AY298" s="116"/>
      <c r="AZ298" s="116"/>
      <c r="BA298" s="116"/>
      <c r="BB298" s="116"/>
      <c r="BC298" s="116"/>
    </row>
    <row r="299" spans="1:55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  <c r="V299" s="116"/>
      <c r="W299" s="116"/>
      <c r="X299" s="116"/>
      <c r="Y299" s="116"/>
      <c r="Z299" s="116"/>
      <c r="AA299" s="116"/>
      <c r="AB299" s="116"/>
      <c r="AC299" s="116"/>
      <c r="AD299" s="116"/>
      <c r="AE299" s="116"/>
      <c r="AF299" s="116"/>
      <c r="AG299" s="116"/>
      <c r="AH299" s="116"/>
      <c r="AI299" s="116"/>
      <c r="AJ299" s="116"/>
      <c r="AK299" s="116"/>
      <c r="AL299" s="116"/>
      <c r="AM299" s="116"/>
      <c r="AN299" s="116"/>
      <c r="AO299" s="116"/>
      <c r="AP299" s="116"/>
      <c r="AQ299" s="116"/>
      <c r="AR299" s="116"/>
      <c r="AS299" s="116"/>
      <c r="AT299" s="116"/>
      <c r="AU299" s="116"/>
      <c r="AV299" s="116"/>
      <c r="AW299" s="116"/>
      <c r="AX299" s="116"/>
      <c r="AY299" s="116"/>
      <c r="AZ299" s="116"/>
      <c r="BA299" s="116"/>
      <c r="BB299" s="116"/>
      <c r="BC299" s="116"/>
    </row>
    <row r="300" spans="1:55" x14ac:dyDescent="0.2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  <c r="V300" s="116"/>
      <c r="W300" s="116"/>
      <c r="X300" s="116"/>
      <c r="Y300" s="116"/>
      <c r="Z300" s="116"/>
      <c r="AA300" s="116"/>
      <c r="AB300" s="116"/>
      <c r="AC300" s="116"/>
      <c r="AD300" s="116"/>
      <c r="AE300" s="116"/>
      <c r="AF300" s="116"/>
      <c r="AG300" s="116"/>
      <c r="AH300" s="116"/>
      <c r="AI300" s="116"/>
      <c r="AJ300" s="116"/>
      <c r="AK300" s="116"/>
      <c r="AL300" s="116"/>
      <c r="AM300" s="116"/>
      <c r="AN300" s="116"/>
      <c r="AO300" s="116"/>
      <c r="AP300" s="116"/>
      <c r="AQ300" s="116"/>
      <c r="AR300" s="116"/>
      <c r="AS300" s="116"/>
      <c r="AT300" s="116"/>
      <c r="AU300" s="116"/>
      <c r="AV300" s="116"/>
      <c r="AW300" s="116"/>
      <c r="AX300" s="116"/>
      <c r="AY300" s="116"/>
      <c r="AZ300" s="116"/>
      <c r="BA300" s="116"/>
      <c r="BB300" s="116"/>
      <c r="BC300" s="116"/>
    </row>
    <row r="301" spans="1:55" x14ac:dyDescent="0.2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  <c r="V301" s="116"/>
      <c r="W301" s="116"/>
      <c r="X301" s="116"/>
      <c r="Y301" s="116"/>
      <c r="Z301" s="116"/>
      <c r="AA301" s="116"/>
      <c r="AB301" s="116"/>
      <c r="AC301" s="116"/>
      <c r="AD301" s="116"/>
      <c r="AE301" s="116"/>
      <c r="AF301" s="116"/>
      <c r="AG301" s="116"/>
      <c r="AH301" s="116"/>
      <c r="AI301" s="116"/>
      <c r="AJ301" s="116"/>
      <c r="AK301" s="116"/>
      <c r="AL301" s="116"/>
      <c r="AM301" s="116"/>
      <c r="AN301" s="116"/>
      <c r="AO301" s="116"/>
      <c r="AP301" s="116"/>
      <c r="AQ301" s="116"/>
      <c r="AR301" s="116"/>
      <c r="AS301" s="116"/>
      <c r="AT301" s="116"/>
      <c r="AU301" s="116"/>
      <c r="AV301" s="116"/>
      <c r="AW301" s="116"/>
      <c r="AX301" s="116"/>
      <c r="AY301" s="116"/>
      <c r="AZ301" s="116"/>
      <c r="BA301" s="116"/>
      <c r="BB301" s="116"/>
      <c r="BC301" s="116"/>
    </row>
    <row r="302" spans="1:55" x14ac:dyDescent="0.2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  <c r="V302" s="116"/>
      <c r="W302" s="116"/>
      <c r="X302" s="116"/>
      <c r="Y302" s="116"/>
      <c r="Z302" s="116"/>
      <c r="AA302" s="116"/>
      <c r="AB302" s="116"/>
      <c r="AC302" s="116"/>
      <c r="AD302" s="116"/>
      <c r="AE302" s="116"/>
      <c r="AF302" s="116"/>
      <c r="AG302" s="116"/>
      <c r="AH302" s="116"/>
      <c r="AI302" s="116"/>
      <c r="AJ302" s="116"/>
      <c r="AK302" s="116"/>
      <c r="AL302" s="116"/>
      <c r="AM302" s="116"/>
      <c r="AN302" s="116"/>
      <c r="AO302" s="116"/>
      <c r="AP302" s="116"/>
      <c r="AQ302" s="116"/>
      <c r="AR302" s="116"/>
      <c r="AS302" s="116"/>
      <c r="AT302" s="116"/>
      <c r="AU302" s="116"/>
      <c r="AV302" s="116"/>
      <c r="AW302" s="116"/>
      <c r="AX302" s="116"/>
      <c r="AY302" s="116"/>
      <c r="AZ302" s="116"/>
      <c r="BA302" s="116"/>
      <c r="BB302" s="116"/>
      <c r="BC302" s="116"/>
    </row>
    <row r="303" spans="1:55" x14ac:dyDescent="0.2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  <c r="V303" s="116"/>
      <c r="W303" s="116"/>
      <c r="X303" s="116"/>
      <c r="Y303" s="116"/>
      <c r="Z303" s="116"/>
      <c r="AA303" s="116"/>
      <c r="AB303" s="116"/>
      <c r="AC303" s="116"/>
      <c r="AD303" s="116"/>
      <c r="AE303" s="116"/>
      <c r="AF303" s="116"/>
      <c r="AG303" s="116"/>
      <c r="AH303" s="116"/>
      <c r="AI303" s="116"/>
      <c r="AJ303" s="116"/>
      <c r="AK303" s="116"/>
      <c r="AL303" s="116"/>
      <c r="AM303" s="116"/>
      <c r="AN303" s="116"/>
      <c r="AO303" s="116"/>
      <c r="AP303" s="116"/>
      <c r="AQ303" s="116"/>
      <c r="AR303" s="116"/>
      <c r="AS303" s="116"/>
      <c r="AT303" s="116"/>
      <c r="AU303" s="116"/>
      <c r="AV303" s="116"/>
      <c r="AW303" s="116"/>
      <c r="AX303" s="116"/>
      <c r="AY303" s="116"/>
      <c r="AZ303" s="116"/>
      <c r="BA303" s="116"/>
      <c r="BB303" s="116"/>
      <c r="BC303" s="116"/>
    </row>
    <row r="304" spans="1:55" x14ac:dyDescent="0.2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  <c r="V304" s="116"/>
      <c r="W304" s="116"/>
      <c r="X304" s="116"/>
      <c r="Y304" s="116"/>
      <c r="Z304" s="116"/>
      <c r="AA304" s="116"/>
      <c r="AB304" s="116"/>
      <c r="AC304" s="116"/>
      <c r="AD304" s="116"/>
      <c r="AE304" s="116"/>
      <c r="AF304" s="116"/>
      <c r="AG304" s="116"/>
      <c r="AH304" s="116"/>
      <c r="AI304" s="116"/>
      <c r="AJ304" s="116"/>
      <c r="AK304" s="116"/>
      <c r="AL304" s="116"/>
      <c r="AM304" s="116"/>
      <c r="AN304" s="116"/>
      <c r="AO304" s="116"/>
      <c r="AP304" s="116"/>
      <c r="AQ304" s="116"/>
      <c r="AR304" s="116"/>
      <c r="AS304" s="116"/>
      <c r="AT304" s="116"/>
      <c r="AU304" s="116"/>
      <c r="AV304" s="116"/>
      <c r="AW304" s="116"/>
      <c r="AX304" s="116"/>
      <c r="AY304" s="116"/>
      <c r="AZ304" s="116"/>
      <c r="BA304" s="116"/>
      <c r="BB304" s="116"/>
      <c r="BC304" s="116"/>
    </row>
    <row r="305" spans="1:55" x14ac:dyDescent="0.2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  <c r="V305" s="116"/>
      <c r="W305" s="116"/>
      <c r="X305" s="116"/>
      <c r="Y305" s="116"/>
      <c r="Z305" s="116"/>
      <c r="AA305" s="116"/>
      <c r="AB305" s="116"/>
      <c r="AC305" s="116"/>
      <c r="AD305" s="116"/>
      <c r="AE305" s="116"/>
      <c r="AF305" s="116"/>
      <c r="AG305" s="116"/>
      <c r="AH305" s="116"/>
      <c r="AI305" s="116"/>
      <c r="AJ305" s="116"/>
      <c r="AK305" s="116"/>
      <c r="AL305" s="116"/>
      <c r="AM305" s="116"/>
      <c r="AN305" s="116"/>
      <c r="AO305" s="116"/>
      <c r="AP305" s="116"/>
      <c r="AQ305" s="116"/>
      <c r="AR305" s="116"/>
      <c r="AS305" s="116"/>
      <c r="AT305" s="116"/>
      <c r="AU305" s="116"/>
      <c r="AV305" s="116"/>
      <c r="AW305" s="116"/>
      <c r="AX305" s="116"/>
      <c r="AY305" s="116"/>
      <c r="AZ305" s="116"/>
      <c r="BA305" s="116"/>
      <c r="BB305" s="116"/>
      <c r="BC305" s="116"/>
    </row>
    <row r="306" spans="1:55" x14ac:dyDescent="0.2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  <c r="V306" s="116"/>
      <c r="W306" s="116"/>
      <c r="X306" s="116"/>
      <c r="Y306" s="116"/>
      <c r="Z306" s="116"/>
      <c r="AA306" s="116"/>
      <c r="AB306" s="116"/>
      <c r="AC306" s="116"/>
      <c r="AD306" s="116"/>
      <c r="AE306" s="116"/>
      <c r="AF306" s="116"/>
      <c r="AG306" s="116"/>
      <c r="AH306" s="116"/>
      <c r="AI306" s="116"/>
      <c r="AJ306" s="116"/>
      <c r="AK306" s="116"/>
      <c r="AL306" s="116"/>
      <c r="AM306" s="116"/>
      <c r="AN306" s="116"/>
      <c r="AO306" s="116"/>
      <c r="AP306" s="116"/>
      <c r="AQ306" s="116"/>
      <c r="AR306" s="116"/>
      <c r="AS306" s="116"/>
      <c r="AT306" s="116"/>
      <c r="AU306" s="116"/>
      <c r="AV306" s="116"/>
      <c r="AW306" s="116"/>
      <c r="AX306" s="116"/>
      <c r="AY306" s="116"/>
      <c r="AZ306" s="116"/>
      <c r="BA306" s="116"/>
      <c r="BB306" s="116"/>
      <c r="BC306" s="116"/>
    </row>
    <row r="307" spans="1:55" x14ac:dyDescent="0.2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  <c r="V307" s="116"/>
      <c r="W307" s="116"/>
      <c r="X307" s="116"/>
      <c r="Y307" s="116"/>
      <c r="Z307" s="116"/>
      <c r="AA307" s="116"/>
      <c r="AB307" s="116"/>
      <c r="AC307" s="116"/>
      <c r="AD307" s="116"/>
      <c r="AE307" s="116"/>
      <c r="AF307" s="116"/>
      <c r="AG307" s="116"/>
      <c r="AH307" s="116"/>
      <c r="AI307" s="116"/>
      <c r="AJ307" s="116"/>
      <c r="AK307" s="116"/>
      <c r="AL307" s="116"/>
      <c r="AM307" s="116"/>
      <c r="AN307" s="116"/>
      <c r="AO307" s="116"/>
      <c r="AP307" s="116"/>
      <c r="AQ307" s="116"/>
      <c r="AR307" s="116"/>
      <c r="AS307" s="116"/>
      <c r="AT307" s="116"/>
      <c r="AU307" s="116"/>
      <c r="AV307" s="116"/>
      <c r="AW307" s="116"/>
      <c r="AX307" s="116"/>
      <c r="AY307" s="116"/>
      <c r="AZ307" s="116"/>
      <c r="BA307" s="116"/>
      <c r="BB307" s="116"/>
      <c r="BC307" s="116"/>
    </row>
    <row r="308" spans="1:55" x14ac:dyDescent="0.2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  <c r="V308" s="116"/>
      <c r="W308" s="116"/>
      <c r="X308" s="116"/>
      <c r="Y308" s="116"/>
      <c r="Z308" s="116"/>
      <c r="AA308" s="116"/>
      <c r="AB308" s="116"/>
      <c r="AC308" s="116"/>
      <c r="AD308" s="116"/>
      <c r="AE308" s="116"/>
      <c r="AF308" s="116"/>
      <c r="AG308" s="116"/>
      <c r="AH308" s="116"/>
      <c r="AI308" s="116"/>
      <c r="AJ308" s="116"/>
      <c r="AK308" s="116"/>
      <c r="AL308" s="116"/>
      <c r="AM308" s="116"/>
      <c r="AN308" s="116"/>
      <c r="AO308" s="116"/>
      <c r="AP308" s="116"/>
      <c r="AQ308" s="116"/>
      <c r="AR308" s="116"/>
      <c r="AS308" s="116"/>
      <c r="AT308" s="116"/>
      <c r="AU308" s="116"/>
      <c r="AV308" s="116"/>
      <c r="AW308" s="116"/>
      <c r="AX308" s="116"/>
      <c r="AY308" s="116"/>
      <c r="AZ308" s="116"/>
      <c r="BA308" s="116"/>
      <c r="BB308" s="116"/>
      <c r="BC308" s="116"/>
    </row>
    <row r="309" spans="1:55" x14ac:dyDescent="0.2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  <c r="V309" s="116"/>
      <c r="W309" s="116"/>
      <c r="X309" s="116"/>
      <c r="Y309" s="116"/>
      <c r="Z309" s="116"/>
      <c r="AA309" s="116"/>
      <c r="AB309" s="116"/>
      <c r="AC309" s="116"/>
      <c r="AD309" s="116"/>
      <c r="AE309" s="116"/>
      <c r="AF309" s="116"/>
      <c r="AG309" s="116"/>
      <c r="AH309" s="116"/>
      <c r="AI309" s="116"/>
      <c r="AJ309" s="116"/>
      <c r="AK309" s="116"/>
      <c r="AL309" s="116"/>
      <c r="AM309" s="116"/>
      <c r="AN309" s="116"/>
      <c r="AO309" s="116"/>
      <c r="AP309" s="116"/>
      <c r="AQ309" s="116"/>
      <c r="AR309" s="116"/>
      <c r="AS309" s="116"/>
      <c r="AT309" s="116"/>
      <c r="AU309" s="116"/>
      <c r="AV309" s="116"/>
      <c r="AW309" s="116"/>
      <c r="AX309" s="116"/>
      <c r="AY309" s="116"/>
      <c r="AZ309" s="116"/>
      <c r="BA309" s="116"/>
      <c r="BB309" s="116"/>
      <c r="BC309" s="116"/>
    </row>
    <row r="310" spans="1:55" x14ac:dyDescent="0.2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  <c r="V310" s="116"/>
      <c r="W310" s="116"/>
      <c r="X310" s="116"/>
      <c r="Y310" s="116"/>
      <c r="Z310" s="116"/>
      <c r="AA310" s="116"/>
      <c r="AB310" s="116"/>
      <c r="AC310" s="116"/>
      <c r="AD310" s="116"/>
      <c r="AE310" s="116"/>
      <c r="AF310" s="116"/>
      <c r="AG310" s="116"/>
      <c r="AH310" s="116"/>
      <c r="AI310" s="116"/>
      <c r="AJ310" s="116"/>
      <c r="AK310" s="116"/>
      <c r="AL310" s="116"/>
      <c r="AM310" s="116"/>
      <c r="AN310" s="116"/>
      <c r="AO310" s="116"/>
      <c r="AP310" s="116"/>
      <c r="AQ310" s="116"/>
      <c r="AR310" s="116"/>
      <c r="AS310" s="116"/>
      <c r="AT310" s="116"/>
      <c r="AU310" s="116"/>
      <c r="AV310" s="116"/>
      <c r="AW310" s="116"/>
      <c r="AX310" s="116"/>
      <c r="AY310" s="116"/>
      <c r="AZ310" s="116"/>
      <c r="BA310" s="116"/>
      <c r="BB310" s="116"/>
      <c r="BC310" s="116"/>
    </row>
    <row r="311" spans="1:55" x14ac:dyDescent="0.2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  <c r="V311" s="116"/>
      <c r="W311" s="116"/>
      <c r="X311" s="116"/>
      <c r="Y311" s="116"/>
      <c r="Z311" s="116"/>
      <c r="AA311" s="116"/>
      <c r="AB311" s="116"/>
      <c r="AC311" s="116"/>
      <c r="AD311" s="116"/>
      <c r="AE311" s="116"/>
      <c r="AF311" s="116"/>
      <c r="AG311" s="116"/>
      <c r="AH311" s="116"/>
      <c r="AI311" s="116"/>
      <c r="AJ311" s="116"/>
      <c r="AK311" s="116"/>
      <c r="AL311" s="116"/>
      <c r="AM311" s="116"/>
      <c r="AN311" s="116"/>
      <c r="AO311" s="116"/>
      <c r="AP311" s="116"/>
      <c r="AQ311" s="116"/>
      <c r="AR311" s="116"/>
      <c r="AS311" s="116"/>
      <c r="AT311" s="116"/>
      <c r="AU311" s="116"/>
      <c r="AV311" s="116"/>
      <c r="AW311" s="116"/>
      <c r="AX311" s="116"/>
      <c r="AY311" s="116"/>
      <c r="AZ311" s="116"/>
      <c r="BA311" s="116"/>
      <c r="BB311" s="116"/>
      <c r="BC311" s="116"/>
    </row>
    <row r="312" spans="1:55" x14ac:dyDescent="0.2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  <c r="V312" s="116"/>
      <c r="W312" s="116"/>
      <c r="X312" s="116"/>
      <c r="Y312" s="116"/>
      <c r="Z312" s="116"/>
      <c r="AA312" s="116"/>
      <c r="AB312" s="116"/>
      <c r="AC312" s="116"/>
      <c r="AD312" s="116"/>
      <c r="AE312" s="116"/>
      <c r="AF312" s="116"/>
      <c r="AG312" s="116"/>
      <c r="AH312" s="116"/>
      <c r="AI312" s="116"/>
      <c r="AJ312" s="116"/>
      <c r="AK312" s="116"/>
      <c r="AL312" s="116"/>
      <c r="AM312" s="116"/>
      <c r="AN312" s="116"/>
      <c r="AO312" s="116"/>
      <c r="AP312" s="116"/>
      <c r="AQ312" s="116"/>
      <c r="AR312" s="116"/>
      <c r="AS312" s="116"/>
      <c r="AT312" s="116"/>
      <c r="AU312" s="116"/>
      <c r="AV312" s="116"/>
      <c r="AW312" s="116"/>
      <c r="AX312" s="116"/>
      <c r="AY312" s="116"/>
      <c r="AZ312" s="116"/>
      <c r="BA312" s="116"/>
      <c r="BB312" s="116"/>
      <c r="BC312" s="116"/>
    </row>
    <row r="313" spans="1:55" x14ac:dyDescent="0.2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  <c r="V313" s="116"/>
      <c r="W313" s="116"/>
      <c r="X313" s="116"/>
      <c r="Y313" s="116"/>
      <c r="Z313" s="116"/>
      <c r="AA313" s="116"/>
      <c r="AB313" s="116"/>
      <c r="AC313" s="116"/>
      <c r="AD313" s="116"/>
      <c r="AE313" s="116"/>
      <c r="AF313" s="116"/>
      <c r="AG313" s="116"/>
      <c r="AH313" s="116"/>
      <c r="AI313" s="116"/>
      <c r="AJ313" s="116"/>
      <c r="AK313" s="116"/>
      <c r="AL313" s="116"/>
      <c r="AM313" s="116"/>
      <c r="AN313" s="116"/>
      <c r="AO313" s="116"/>
      <c r="AP313" s="116"/>
      <c r="AQ313" s="116"/>
      <c r="AR313" s="116"/>
      <c r="AS313" s="116"/>
      <c r="AT313" s="116"/>
      <c r="AU313" s="116"/>
      <c r="AV313" s="116"/>
      <c r="AW313" s="116"/>
      <c r="AX313" s="116"/>
      <c r="AY313" s="116"/>
      <c r="AZ313" s="116"/>
      <c r="BA313" s="116"/>
      <c r="BB313" s="116"/>
      <c r="BC313" s="116"/>
    </row>
    <row r="314" spans="1:55" x14ac:dyDescent="0.2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  <c r="V314" s="116"/>
      <c r="W314" s="116"/>
      <c r="X314" s="116"/>
      <c r="Y314" s="116"/>
      <c r="Z314" s="116"/>
      <c r="AA314" s="116"/>
      <c r="AB314" s="116"/>
      <c r="AC314" s="116"/>
      <c r="AD314" s="116"/>
      <c r="AE314" s="116"/>
      <c r="AF314" s="116"/>
      <c r="AG314" s="116"/>
      <c r="AH314" s="116"/>
      <c r="AI314" s="116"/>
      <c r="AJ314" s="116"/>
      <c r="AK314" s="116"/>
      <c r="AL314" s="116"/>
      <c r="AM314" s="116"/>
      <c r="AN314" s="116"/>
      <c r="AO314" s="116"/>
      <c r="AP314" s="116"/>
      <c r="AQ314" s="116"/>
      <c r="AR314" s="116"/>
      <c r="AS314" s="116"/>
      <c r="AT314" s="116"/>
      <c r="AU314" s="116"/>
      <c r="AV314" s="116"/>
      <c r="AW314" s="116"/>
      <c r="AX314" s="116"/>
      <c r="AY314" s="116"/>
      <c r="AZ314" s="116"/>
      <c r="BA314" s="116"/>
      <c r="BB314" s="116"/>
      <c r="BC314" s="116"/>
    </row>
    <row r="315" spans="1:55" x14ac:dyDescent="0.2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  <c r="V315" s="116"/>
      <c r="W315" s="116"/>
      <c r="X315" s="116"/>
      <c r="Y315" s="116"/>
      <c r="Z315" s="116"/>
      <c r="AA315" s="116"/>
      <c r="AB315" s="116"/>
      <c r="AC315" s="116"/>
      <c r="AD315" s="116"/>
      <c r="AE315" s="116"/>
      <c r="AF315" s="116"/>
      <c r="AG315" s="116"/>
      <c r="AH315" s="116"/>
      <c r="AI315" s="116"/>
      <c r="AJ315" s="116"/>
      <c r="AK315" s="116"/>
      <c r="AL315" s="116"/>
      <c r="AM315" s="116"/>
      <c r="AN315" s="116"/>
      <c r="AO315" s="116"/>
      <c r="AP315" s="116"/>
      <c r="AQ315" s="116"/>
      <c r="AR315" s="116"/>
      <c r="AS315" s="116"/>
      <c r="AT315" s="116"/>
      <c r="AU315" s="116"/>
      <c r="AV315" s="116"/>
      <c r="AW315" s="116"/>
      <c r="AX315" s="116"/>
      <c r="AY315" s="116"/>
      <c r="AZ315" s="116"/>
      <c r="BA315" s="116"/>
      <c r="BB315" s="116"/>
      <c r="BC315" s="116"/>
    </row>
    <row r="316" spans="1:55" x14ac:dyDescent="0.2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  <c r="V316" s="116"/>
      <c r="W316" s="116"/>
      <c r="X316" s="116"/>
      <c r="Y316" s="116"/>
      <c r="Z316" s="116"/>
      <c r="AA316" s="116"/>
      <c r="AB316" s="116"/>
      <c r="AC316" s="116"/>
      <c r="AD316" s="116"/>
      <c r="AE316" s="116"/>
      <c r="AF316" s="116"/>
      <c r="AG316" s="116"/>
      <c r="AH316" s="116"/>
      <c r="AI316" s="116"/>
      <c r="AJ316" s="116"/>
      <c r="AK316" s="116"/>
      <c r="AL316" s="116"/>
      <c r="AM316" s="116"/>
      <c r="AN316" s="116"/>
      <c r="AO316" s="116"/>
      <c r="AP316" s="116"/>
      <c r="AQ316" s="116"/>
      <c r="AR316" s="116"/>
      <c r="AS316" s="116"/>
      <c r="AT316" s="116"/>
      <c r="AU316" s="116"/>
      <c r="AV316" s="116"/>
      <c r="AW316" s="116"/>
      <c r="AX316" s="116"/>
      <c r="AY316" s="116"/>
      <c r="AZ316" s="116"/>
      <c r="BA316" s="116"/>
      <c r="BB316" s="116"/>
      <c r="BC316" s="116"/>
    </row>
    <row r="317" spans="1:55" x14ac:dyDescent="0.2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  <c r="V317" s="116"/>
      <c r="W317" s="116"/>
      <c r="X317" s="116"/>
      <c r="Y317" s="116"/>
      <c r="Z317" s="116"/>
      <c r="AA317" s="116"/>
      <c r="AB317" s="116"/>
      <c r="AC317" s="116"/>
      <c r="AD317" s="116"/>
      <c r="AE317" s="116"/>
      <c r="AF317" s="116"/>
      <c r="AG317" s="116"/>
      <c r="AH317" s="116"/>
      <c r="AI317" s="116"/>
      <c r="AJ317" s="116"/>
      <c r="AK317" s="116"/>
      <c r="AL317" s="116"/>
      <c r="AM317" s="116"/>
      <c r="AN317" s="116"/>
      <c r="AO317" s="116"/>
      <c r="AP317" s="116"/>
      <c r="AQ317" s="116"/>
      <c r="AR317" s="116"/>
      <c r="AS317" s="116"/>
      <c r="AT317" s="116"/>
      <c r="AU317" s="116"/>
      <c r="AV317" s="116"/>
      <c r="AW317" s="116"/>
      <c r="AX317" s="116"/>
      <c r="AY317" s="116"/>
      <c r="AZ317" s="116"/>
      <c r="BA317" s="116"/>
      <c r="BB317" s="116"/>
      <c r="BC317" s="116"/>
    </row>
    <row r="318" spans="1:55" x14ac:dyDescent="0.2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  <c r="V318" s="116"/>
      <c r="W318" s="116"/>
      <c r="X318" s="116"/>
      <c r="Y318" s="116"/>
      <c r="Z318" s="116"/>
      <c r="AA318" s="116"/>
      <c r="AB318" s="116"/>
      <c r="AC318" s="116"/>
      <c r="AD318" s="116"/>
      <c r="AE318" s="116"/>
      <c r="AF318" s="116"/>
      <c r="AG318" s="116"/>
      <c r="AH318" s="116"/>
      <c r="AI318" s="116"/>
      <c r="AJ318" s="116"/>
      <c r="AK318" s="116"/>
      <c r="AL318" s="116"/>
      <c r="AM318" s="116"/>
      <c r="AN318" s="116"/>
      <c r="AO318" s="116"/>
      <c r="AP318" s="116"/>
      <c r="AQ318" s="116"/>
      <c r="AR318" s="116"/>
      <c r="AS318" s="116"/>
      <c r="AT318" s="116"/>
      <c r="AU318" s="116"/>
      <c r="AV318" s="116"/>
      <c r="AW318" s="116"/>
      <c r="AX318" s="116"/>
      <c r="AY318" s="116"/>
      <c r="AZ318" s="116"/>
      <c r="BA318" s="116"/>
      <c r="BB318" s="116"/>
      <c r="BC318" s="116"/>
    </row>
    <row r="319" spans="1:55" x14ac:dyDescent="0.2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  <c r="V319" s="116"/>
      <c r="W319" s="116"/>
      <c r="X319" s="116"/>
      <c r="Y319" s="116"/>
      <c r="Z319" s="116"/>
      <c r="AA319" s="116"/>
      <c r="AB319" s="116"/>
      <c r="AC319" s="116"/>
      <c r="AD319" s="116"/>
      <c r="AE319" s="116"/>
      <c r="AF319" s="116"/>
      <c r="AG319" s="116"/>
      <c r="AH319" s="116"/>
      <c r="AI319" s="116"/>
      <c r="AJ319" s="116"/>
      <c r="AK319" s="116"/>
      <c r="AL319" s="116"/>
      <c r="AM319" s="116"/>
      <c r="AN319" s="116"/>
      <c r="AO319" s="116"/>
      <c r="AP319" s="116"/>
      <c r="AQ319" s="116"/>
      <c r="AR319" s="116"/>
      <c r="AS319" s="116"/>
      <c r="AT319" s="116"/>
      <c r="AU319" s="116"/>
      <c r="AV319" s="116"/>
      <c r="AW319" s="116"/>
      <c r="AX319" s="116"/>
      <c r="AY319" s="116"/>
      <c r="AZ319" s="116"/>
      <c r="BA319" s="116"/>
      <c r="BB319" s="116"/>
      <c r="BC319" s="116"/>
    </row>
    <row r="320" spans="1:55" x14ac:dyDescent="0.2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  <c r="V320" s="116"/>
      <c r="W320" s="116"/>
      <c r="X320" s="116"/>
      <c r="Y320" s="116"/>
      <c r="Z320" s="116"/>
      <c r="AA320" s="116"/>
      <c r="AB320" s="116"/>
      <c r="AC320" s="116"/>
      <c r="AD320" s="116"/>
      <c r="AE320" s="116"/>
      <c r="AF320" s="116"/>
      <c r="AG320" s="116"/>
      <c r="AH320" s="116"/>
      <c r="AI320" s="116"/>
      <c r="AJ320" s="116"/>
      <c r="AK320" s="116"/>
      <c r="AL320" s="116"/>
      <c r="AM320" s="116"/>
      <c r="AN320" s="116"/>
      <c r="AO320" s="116"/>
      <c r="AP320" s="116"/>
      <c r="AQ320" s="116"/>
      <c r="AR320" s="116"/>
      <c r="AS320" s="116"/>
      <c r="AT320" s="116"/>
      <c r="AU320" s="116"/>
      <c r="AV320" s="116"/>
      <c r="AW320" s="116"/>
      <c r="AX320" s="116"/>
      <c r="AY320" s="116"/>
      <c r="AZ320" s="116"/>
      <c r="BA320" s="116"/>
      <c r="BB320" s="116"/>
      <c r="BC320" s="116"/>
    </row>
    <row r="321" spans="1:55" x14ac:dyDescent="0.2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  <c r="V321" s="116"/>
      <c r="W321" s="116"/>
      <c r="X321" s="116"/>
      <c r="Y321" s="116"/>
      <c r="Z321" s="116"/>
      <c r="AA321" s="116"/>
      <c r="AB321" s="116"/>
      <c r="AC321" s="116"/>
      <c r="AD321" s="116"/>
      <c r="AE321" s="116"/>
      <c r="AF321" s="116"/>
      <c r="AG321" s="116"/>
      <c r="AH321" s="116"/>
      <c r="AI321" s="116"/>
      <c r="AJ321" s="116"/>
      <c r="AK321" s="116"/>
      <c r="AL321" s="116"/>
      <c r="AM321" s="116"/>
      <c r="AN321" s="116"/>
      <c r="AO321" s="116"/>
      <c r="AP321" s="116"/>
      <c r="AQ321" s="116"/>
      <c r="AR321" s="116"/>
      <c r="AS321" s="116"/>
      <c r="AT321" s="116"/>
      <c r="AU321" s="116"/>
      <c r="AV321" s="116"/>
      <c r="AW321" s="116"/>
      <c r="AX321" s="116"/>
      <c r="AY321" s="116"/>
      <c r="AZ321" s="116"/>
      <c r="BA321" s="116"/>
      <c r="BB321" s="116"/>
      <c r="BC321" s="116"/>
    </row>
    <row r="322" spans="1:55" x14ac:dyDescent="0.2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  <c r="V322" s="116"/>
      <c r="W322" s="116"/>
      <c r="X322" s="116"/>
      <c r="Y322" s="116"/>
      <c r="Z322" s="116"/>
      <c r="AA322" s="116"/>
      <c r="AB322" s="116"/>
      <c r="AC322" s="116"/>
      <c r="AD322" s="116"/>
      <c r="AE322" s="116"/>
      <c r="AF322" s="116"/>
      <c r="AG322" s="116"/>
      <c r="AH322" s="116"/>
      <c r="AI322" s="116"/>
      <c r="AJ322" s="116"/>
      <c r="AK322" s="116"/>
      <c r="AL322" s="116"/>
      <c r="AM322" s="116"/>
      <c r="AN322" s="116"/>
      <c r="AO322" s="116"/>
      <c r="AP322" s="116"/>
      <c r="AQ322" s="116"/>
      <c r="AR322" s="116"/>
      <c r="AS322" s="116"/>
      <c r="AT322" s="116"/>
      <c r="AU322" s="116"/>
      <c r="AV322" s="116"/>
      <c r="AW322" s="116"/>
      <c r="AX322" s="116"/>
      <c r="AY322" s="116"/>
      <c r="AZ322" s="116"/>
      <c r="BA322" s="116"/>
      <c r="BB322" s="116"/>
      <c r="BC322" s="116"/>
    </row>
    <row r="323" spans="1:55" x14ac:dyDescent="0.2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  <c r="V323" s="116"/>
      <c r="W323" s="116"/>
      <c r="X323" s="116"/>
      <c r="Y323" s="116"/>
      <c r="Z323" s="116"/>
      <c r="AA323" s="116"/>
      <c r="AB323" s="116"/>
      <c r="AC323" s="116"/>
      <c r="AD323" s="116"/>
      <c r="AE323" s="116"/>
      <c r="AF323" s="116"/>
      <c r="AG323" s="116"/>
      <c r="AH323" s="116"/>
      <c r="AI323" s="116"/>
      <c r="AJ323" s="116"/>
      <c r="AK323" s="116"/>
      <c r="AL323" s="116"/>
      <c r="AM323" s="116"/>
      <c r="AN323" s="116"/>
      <c r="AO323" s="116"/>
      <c r="AP323" s="116"/>
      <c r="AQ323" s="116"/>
      <c r="AR323" s="116"/>
      <c r="AS323" s="116"/>
      <c r="AT323" s="116"/>
      <c r="AU323" s="116"/>
      <c r="AV323" s="116"/>
      <c r="AW323" s="116"/>
      <c r="AX323" s="116"/>
      <c r="AY323" s="116"/>
      <c r="AZ323" s="116"/>
      <c r="BA323" s="116"/>
      <c r="BB323" s="116"/>
      <c r="BC323" s="116"/>
    </row>
    <row r="324" spans="1:55" x14ac:dyDescent="0.2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  <c r="Z324" s="116"/>
      <c r="AA324" s="116"/>
      <c r="AB324" s="116"/>
      <c r="AC324" s="116"/>
      <c r="AD324" s="116"/>
      <c r="AE324" s="116"/>
      <c r="AF324" s="116"/>
      <c r="AG324" s="116"/>
      <c r="AH324" s="116"/>
      <c r="AI324" s="116"/>
      <c r="AJ324" s="116"/>
      <c r="AK324" s="116"/>
      <c r="AL324" s="116"/>
      <c r="AM324" s="116"/>
      <c r="AN324" s="116"/>
      <c r="AO324" s="116"/>
      <c r="AP324" s="116"/>
      <c r="AQ324" s="116"/>
      <c r="AR324" s="116"/>
      <c r="AS324" s="116"/>
      <c r="AT324" s="116"/>
      <c r="AU324" s="116"/>
      <c r="AV324" s="116"/>
      <c r="AW324" s="116"/>
      <c r="AX324" s="116"/>
      <c r="AY324" s="116"/>
      <c r="AZ324" s="116"/>
      <c r="BA324" s="116"/>
      <c r="BB324" s="116"/>
      <c r="BC324" s="116"/>
    </row>
    <row r="325" spans="1:55" x14ac:dyDescent="0.2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  <c r="V325" s="116"/>
      <c r="W325" s="116"/>
      <c r="X325" s="116"/>
      <c r="Y325" s="116"/>
      <c r="Z325" s="116"/>
      <c r="AA325" s="116"/>
      <c r="AB325" s="116"/>
      <c r="AC325" s="116"/>
      <c r="AD325" s="116"/>
      <c r="AE325" s="116"/>
      <c r="AF325" s="116"/>
      <c r="AG325" s="116"/>
      <c r="AH325" s="116"/>
      <c r="AI325" s="116"/>
      <c r="AJ325" s="116"/>
      <c r="AK325" s="116"/>
      <c r="AL325" s="116"/>
      <c r="AM325" s="116"/>
      <c r="AN325" s="116"/>
      <c r="AO325" s="116"/>
      <c r="AP325" s="116"/>
      <c r="AQ325" s="116"/>
      <c r="AR325" s="116"/>
      <c r="AS325" s="116"/>
      <c r="AT325" s="116"/>
      <c r="AU325" s="116"/>
      <c r="AV325" s="116"/>
      <c r="AW325" s="116"/>
      <c r="AX325" s="116"/>
      <c r="AY325" s="116"/>
      <c r="AZ325" s="116"/>
      <c r="BA325" s="116"/>
      <c r="BB325" s="116"/>
      <c r="BC325" s="116"/>
    </row>
    <row r="326" spans="1:55" x14ac:dyDescent="0.2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  <c r="V326" s="116"/>
      <c r="W326" s="116"/>
      <c r="X326" s="116"/>
      <c r="Y326" s="116"/>
      <c r="Z326" s="116"/>
      <c r="AA326" s="116"/>
      <c r="AB326" s="116"/>
      <c r="AC326" s="116"/>
      <c r="AD326" s="116"/>
      <c r="AE326" s="116"/>
      <c r="AF326" s="116"/>
      <c r="AG326" s="116"/>
      <c r="AH326" s="116"/>
      <c r="AI326" s="116"/>
      <c r="AJ326" s="116"/>
      <c r="AK326" s="116"/>
      <c r="AL326" s="116"/>
      <c r="AM326" s="116"/>
      <c r="AN326" s="116"/>
      <c r="AO326" s="116"/>
      <c r="AP326" s="116"/>
      <c r="AQ326" s="116"/>
      <c r="AR326" s="116"/>
      <c r="AS326" s="116"/>
      <c r="AT326" s="116"/>
      <c r="AU326" s="116"/>
      <c r="AV326" s="116"/>
      <c r="AW326" s="116"/>
      <c r="AX326" s="116"/>
      <c r="AY326" s="116"/>
      <c r="AZ326" s="116"/>
      <c r="BA326" s="116"/>
      <c r="BB326" s="116"/>
      <c r="BC326" s="116"/>
    </row>
    <row r="327" spans="1:55" x14ac:dyDescent="0.2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  <c r="V327" s="116"/>
      <c r="W327" s="116"/>
      <c r="X327" s="116"/>
      <c r="Y327" s="116"/>
      <c r="Z327" s="116"/>
      <c r="AA327" s="116"/>
      <c r="AB327" s="116"/>
      <c r="AC327" s="116"/>
      <c r="AD327" s="116"/>
      <c r="AE327" s="116"/>
      <c r="AF327" s="116"/>
      <c r="AG327" s="116"/>
      <c r="AH327" s="116"/>
      <c r="AI327" s="116"/>
      <c r="AJ327" s="116"/>
      <c r="AK327" s="116"/>
      <c r="AL327" s="116"/>
      <c r="AM327" s="116"/>
      <c r="AN327" s="116"/>
      <c r="AO327" s="116"/>
      <c r="AP327" s="116"/>
      <c r="AQ327" s="116"/>
      <c r="AR327" s="116"/>
      <c r="AS327" s="116"/>
      <c r="AT327" s="116"/>
      <c r="AU327" s="116"/>
      <c r="AV327" s="116"/>
      <c r="AW327" s="116"/>
      <c r="AX327" s="116"/>
      <c r="AY327" s="116"/>
      <c r="AZ327" s="116"/>
      <c r="BA327" s="116"/>
      <c r="BB327" s="116"/>
      <c r="BC327" s="116"/>
    </row>
    <row r="328" spans="1:55" x14ac:dyDescent="0.2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  <c r="V328" s="116"/>
      <c r="W328" s="116"/>
      <c r="X328" s="116"/>
      <c r="Y328" s="116"/>
      <c r="Z328" s="116"/>
      <c r="AA328" s="116"/>
      <c r="AB328" s="116"/>
      <c r="AC328" s="116"/>
      <c r="AD328" s="116"/>
      <c r="AE328" s="116"/>
      <c r="AF328" s="116"/>
      <c r="AG328" s="116"/>
      <c r="AH328" s="116"/>
      <c r="AI328" s="116"/>
      <c r="AJ328" s="116"/>
      <c r="AK328" s="116"/>
      <c r="AL328" s="116"/>
      <c r="AM328" s="116"/>
      <c r="AN328" s="116"/>
      <c r="AO328" s="116"/>
      <c r="AP328" s="116"/>
      <c r="AQ328" s="116"/>
      <c r="AR328" s="116"/>
      <c r="AS328" s="116"/>
      <c r="AT328" s="116"/>
      <c r="AU328" s="116"/>
      <c r="AV328" s="116"/>
      <c r="AW328" s="116"/>
      <c r="AX328" s="116"/>
      <c r="AY328" s="116"/>
      <c r="AZ328" s="116"/>
      <c r="BA328" s="116"/>
      <c r="BB328" s="116"/>
      <c r="BC328" s="116"/>
    </row>
    <row r="329" spans="1:55" x14ac:dyDescent="0.2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  <c r="V329" s="116"/>
      <c r="W329" s="116"/>
      <c r="X329" s="116"/>
      <c r="Y329" s="116"/>
      <c r="Z329" s="116"/>
      <c r="AA329" s="116"/>
      <c r="AB329" s="116"/>
      <c r="AC329" s="116"/>
      <c r="AD329" s="116"/>
      <c r="AE329" s="116"/>
      <c r="AF329" s="116"/>
      <c r="AG329" s="116"/>
      <c r="AH329" s="116"/>
      <c r="AI329" s="116"/>
      <c r="AJ329" s="116"/>
      <c r="AK329" s="116"/>
      <c r="AL329" s="116"/>
      <c r="AM329" s="116"/>
      <c r="AN329" s="116"/>
      <c r="AO329" s="116"/>
      <c r="AP329" s="116"/>
      <c r="AQ329" s="116"/>
      <c r="AR329" s="116"/>
      <c r="AS329" s="116"/>
      <c r="AT329" s="116"/>
      <c r="AU329" s="116"/>
      <c r="AV329" s="116"/>
      <c r="AW329" s="116"/>
      <c r="AX329" s="116"/>
      <c r="AY329" s="116"/>
      <c r="AZ329" s="116"/>
      <c r="BA329" s="116"/>
      <c r="BB329" s="116"/>
      <c r="BC329" s="116"/>
    </row>
    <row r="330" spans="1:55" x14ac:dyDescent="0.2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  <c r="V330" s="116"/>
      <c r="W330" s="116"/>
      <c r="X330" s="116"/>
      <c r="Y330" s="116"/>
      <c r="Z330" s="116"/>
      <c r="AA330" s="116"/>
      <c r="AB330" s="116"/>
      <c r="AC330" s="116"/>
      <c r="AD330" s="116"/>
      <c r="AE330" s="116"/>
      <c r="AF330" s="116"/>
      <c r="AG330" s="116"/>
      <c r="AH330" s="116"/>
      <c r="AI330" s="116"/>
      <c r="AJ330" s="116"/>
      <c r="AK330" s="116"/>
      <c r="AL330" s="116"/>
      <c r="AM330" s="116"/>
      <c r="AN330" s="116"/>
      <c r="AO330" s="116"/>
      <c r="AP330" s="116"/>
      <c r="AQ330" s="116"/>
      <c r="AR330" s="116"/>
      <c r="AS330" s="116"/>
      <c r="AT330" s="116"/>
      <c r="AU330" s="116"/>
      <c r="AV330" s="116"/>
      <c r="AW330" s="116"/>
      <c r="AX330" s="116"/>
      <c r="AY330" s="116"/>
      <c r="AZ330" s="116"/>
      <c r="BA330" s="116"/>
      <c r="BB330" s="116"/>
      <c r="BC330" s="116"/>
    </row>
    <row r="331" spans="1:55" x14ac:dyDescent="0.2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  <c r="V331" s="116"/>
      <c r="W331" s="116"/>
      <c r="X331" s="116"/>
      <c r="Y331" s="116"/>
      <c r="Z331" s="116"/>
      <c r="AA331" s="116"/>
      <c r="AB331" s="116"/>
      <c r="AC331" s="116"/>
      <c r="AD331" s="116"/>
      <c r="AE331" s="116"/>
      <c r="AF331" s="116"/>
      <c r="AG331" s="116"/>
      <c r="AH331" s="116"/>
      <c r="AI331" s="116"/>
      <c r="AJ331" s="116"/>
      <c r="AK331" s="116"/>
      <c r="AL331" s="116"/>
      <c r="AM331" s="116"/>
      <c r="AN331" s="116"/>
      <c r="AO331" s="116"/>
      <c r="AP331" s="116"/>
      <c r="AQ331" s="116"/>
      <c r="AR331" s="116"/>
      <c r="AS331" s="116"/>
      <c r="AT331" s="116"/>
      <c r="AU331" s="116"/>
      <c r="AV331" s="116"/>
      <c r="AW331" s="116"/>
      <c r="AX331" s="116"/>
      <c r="AY331" s="116"/>
      <c r="AZ331" s="116"/>
      <c r="BA331" s="116"/>
      <c r="BB331" s="116"/>
      <c r="BC331" s="116"/>
    </row>
    <row r="332" spans="1:55" x14ac:dyDescent="0.2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  <c r="V332" s="116"/>
      <c r="W332" s="116"/>
      <c r="X332" s="116"/>
      <c r="Y332" s="116"/>
      <c r="Z332" s="116"/>
      <c r="AA332" s="116"/>
      <c r="AB332" s="116"/>
      <c r="AC332" s="116"/>
      <c r="AD332" s="116"/>
      <c r="AE332" s="116"/>
      <c r="AF332" s="116"/>
      <c r="AG332" s="116"/>
      <c r="AH332" s="116"/>
      <c r="AI332" s="116"/>
      <c r="AJ332" s="116"/>
      <c r="AK332" s="116"/>
      <c r="AL332" s="116"/>
      <c r="AM332" s="116"/>
      <c r="AN332" s="116"/>
      <c r="AO332" s="116"/>
      <c r="AP332" s="116"/>
      <c r="AQ332" s="116"/>
      <c r="AR332" s="116"/>
      <c r="AS332" s="116"/>
      <c r="AT332" s="116"/>
      <c r="AU332" s="116"/>
      <c r="AV332" s="116"/>
      <c r="AW332" s="116"/>
      <c r="AX332" s="116"/>
      <c r="AY332" s="116"/>
      <c r="AZ332" s="116"/>
      <c r="BA332" s="116"/>
      <c r="BB332" s="116"/>
      <c r="BC332" s="116"/>
    </row>
    <row r="333" spans="1:55" x14ac:dyDescent="0.2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  <c r="V333" s="116"/>
      <c r="W333" s="116"/>
      <c r="X333" s="116"/>
      <c r="Y333" s="116"/>
      <c r="Z333" s="116"/>
      <c r="AA333" s="116"/>
      <c r="AB333" s="116"/>
      <c r="AC333" s="116"/>
      <c r="AD333" s="116"/>
      <c r="AE333" s="116"/>
      <c r="AF333" s="116"/>
      <c r="AG333" s="116"/>
      <c r="AH333" s="116"/>
      <c r="AI333" s="116"/>
      <c r="AJ333" s="116"/>
      <c r="AK333" s="116"/>
      <c r="AL333" s="116"/>
      <c r="AM333" s="116"/>
      <c r="AN333" s="116"/>
      <c r="AO333" s="116"/>
      <c r="AP333" s="116"/>
      <c r="AQ333" s="116"/>
      <c r="AR333" s="116"/>
      <c r="AS333" s="116"/>
      <c r="AT333" s="116"/>
      <c r="AU333" s="116"/>
      <c r="AV333" s="116"/>
      <c r="AW333" s="116"/>
      <c r="AX333" s="116"/>
      <c r="AY333" s="116"/>
      <c r="AZ333" s="116"/>
      <c r="BA333" s="116"/>
      <c r="BB333" s="116"/>
      <c r="BC333" s="116"/>
    </row>
    <row r="334" spans="1:55" x14ac:dyDescent="0.2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  <c r="V334" s="116"/>
      <c r="W334" s="116"/>
      <c r="X334" s="116"/>
      <c r="Y334" s="116"/>
      <c r="Z334" s="116"/>
      <c r="AA334" s="116"/>
      <c r="AB334" s="116"/>
      <c r="AC334" s="116"/>
      <c r="AD334" s="116"/>
      <c r="AE334" s="116"/>
      <c r="AF334" s="116"/>
      <c r="AG334" s="116"/>
      <c r="AH334" s="116"/>
      <c r="AI334" s="116"/>
      <c r="AJ334" s="116"/>
      <c r="AK334" s="116"/>
      <c r="AL334" s="116"/>
      <c r="AM334" s="116"/>
      <c r="AN334" s="116"/>
      <c r="AO334" s="116"/>
      <c r="AP334" s="116"/>
      <c r="AQ334" s="116"/>
      <c r="AR334" s="116"/>
      <c r="AS334" s="116"/>
      <c r="AT334" s="116"/>
      <c r="AU334" s="116"/>
      <c r="AV334" s="116"/>
      <c r="AW334" s="116"/>
      <c r="AX334" s="116"/>
      <c r="AY334" s="116"/>
      <c r="AZ334" s="116"/>
      <c r="BA334" s="116"/>
      <c r="BB334" s="116"/>
      <c r="BC334" s="116"/>
    </row>
    <row r="335" spans="1:55" x14ac:dyDescent="0.2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  <c r="V335" s="116"/>
      <c r="W335" s="116"/>
      <c r="X335" s="116"/>
      <c r="Y335" s="116"/>
      <c r="Z335" s="116"/>
      <c r="AA335" s="116"/>
      <c r="AB335" s="116"/>
      <c r="AC335" s="116"/>
      <c r="AD335" s="116"/>
      <c r="AE335" s="116"/>
      <c r="AF335" s="116"/>
      <c r="AG335" s="116"/>
      <c r="AH335" s="116"/>
      <c r="AI335" s="116"/>
      <c r="AJ335" s="116"/>
      <c r="AK335" s="116"/>
      <c r="AL335" s="116"/>
      <c r="AM335" s="116"/>
      <c r="AN335" s="116"/>
      <c r="AO335" s="116"/>
      <c r="AP335" s="116"/>
      <c r="AQ335" s="116"/>
      <c r="AR335" s="116"/>
      <c r="AS335" s="116"/>
      <c r="AT335" s="116"/>
      <c r="AU335" s="116"/>
      <c r="AV335" s="116"/>
      <c r="AW335" s="116"/>
      <c r="AX335" s="116"/>
      <c r="AY335" s="116"/>
      <c r="AZ335" s="116"/>
      <c r="BA335" s="116"/>
      <c r="BB335" s="116"/>
      <c r="BC335" s="116"/>
    </row>
    <row r="336" spans="1:55" x14ac:dyDescent="0.2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  <c r="V336" s="116"/>
      <c r="W336" s="116"/>
      <c r="X336" s="116"/>
      <c r="Y336" s="116"/>
      <c r="Z336" s="116"/>
      <c r="AA336" s="116"/>
      <c r="AB336" s="116"/>
      <c r="AC336" s="116"/>
      <c r="AD336" s="116"/>
      <c r="AE336" s="116"/>
      <c r="AF336" s="116"/>
      <c r="AG336" s="116"/>
      <c r="AH336" s="116"/>
      <c r="AI336" s="116"/>
      <c r="AJ336" s="116"/>
      <c r="AK336" s="116"/>
      <c r="AL336" s="116"/>
      <c r="AM336" s="116"/>
      <c r="AN336" s="116"/>
      <c r="AO336" s="116"/>
      <c r="AP336" s="116"/>
      <c r="AQ336" s="116"/>
      <c r="AR336" s="116"/>
      <c r="AS336" s="116"/>
      <c r="AT336" s="116"/>
      <c r="AU336" s="116"/>
      <c r="AV336" s="116"/>
      <c r="AW336" s="116"/>
      <c r="AX336" s="116"/>
      <c r="AY336" s="116"/>
      <c r="AZ336" s="116"/>
      <c r="BA336" s="116"/>
      <c r="BB336" s="116"/>
      <c r="BC336" s="116"/>
    </row>
    <row r="337" spans="1:55" x14ac:dyDescent="0.2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  <c r="V337" s="116"/>
      <c r="W337" s="116"/>
      <c r="X337" s="116"/>
      <c r="Y337" s="116"/>
      <c r="Z337" s="116"/>
      <c r="AA337" s="116"/>
      <c r="AB337" s="116"/>
      <c r="AC337" s="116"/>
      <c r="AD337" s="116"/>
      <c r="AE337" s="116"/>
      <c r="AF337" s="116"/>
      <c r="AG337" s="116"/>
      <c r="AH337" s="116"/>
      <c r="AI337" s="116"/>
      <c r="AJ337" s="116"/>
      <c r="AK337" s="116"/>
      <c r="AL337" s="116"/>
      <c r="AM337" s="116"/>
      <c r="AN337" s="116"/>
      <c r="AO337" s="116"/>
      <c r="AP337" s="116"/>
      <c r="AQ337" s="116"/>
      <c r="AR337" s="116"/>
      <c r="AS337" s="116"/>
      <c r="AT337" s="116"/>
      <c r="AU337" s="116"/>
      <c r="AV337" s="116"/>
      <c r="AW337" s="116"/>
      <c r="AX337" s="116"/>
      <c r="AY337" s="116"/>
      <c r="AZ337" s="116"/>
      <c r="BA337" s="116"/>
      <c r="BB337" s="116"/>
      <c r="BC337" s="116"/>
    </row>
    <row r="338" spans="1:55" x14ac:dyDescent="0.2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  <c r="V338" s="116"/>
      <c r="W338" s="116"/>
      <c r="X338" s="116"/>
      <c r="Y338" s="116"/>
      <c r="Z338" s="116"/>
      <c r="AA338" s="116"/>
      <c r="AB338" s="116"/>
      <c r="AC338" s="116"/>
      <c r="AD338" s="116"/>
      <c r="AE338" s="116"/>
      <c r="AF338" s="116"/>
      <c r="AG338" s="116"/>
      <c r="AH338" s="116"/>
      <c r="AI338" s="116"/>
      <c r="AJ338" s="116"/>
      <c r="AK338" s="116"/>
      <c r="AL338" s="116"/>
      <c r="AM338" s="116"/>
      <c r="AN338" s="116"/>
      <c r="AO338" s="116"/>
      <c r="AP338" s="116"/>
      <c r="AQ338" s="116"/>
      <c r="AR338" s="116"/>
      <c r="AS338" s="116"/>
      <c r="AT338" s="116"/>
      <c r="AU338" s="116"/>
      <c r="AV338" s="116"/>
      <c r="AW338" s="116"/>
      <c r="AX338" s="116"/>
      <c r="AY338" s="116"/>
      <c r="AZ338" s="116"/>
      <c r="BA338" s="116"/>
      <c r="BB338" s="116"/>
      <c r="BC338" s="116"/>
    </row>
    <row r="339" spans="1:55" x14ac:dyDescent="0.25">
      <c r="A339" s="116"/>
      <c r="B339" s="116"/>
      <c r="C339" s="116"/>
      <c r="D339" s="116"/>
      <c r="E339" s="116"/>
      <c r="F339" s="116"/>
      <c r="G339" s="116"/>
      <c r="H339" s="116"/>
      <c r="I339" s="116"/>
      <c r="J339" s="116"/>
      <c r="K339" s="116"/>
      <c r="L339" s="116"/>
      <c r="M339" s="116"/>
      <c r="N339" s="116"/>
      <c r="O339" s="116"/>
      <c r="P339" s="116"/>
      <c r="Q339" s="116"/>
      <c r="R339" s="116"/>
      <c r="S339" s="116"/>
      <c r="T339" s="116"/>
      <c r="U339" s="116"/>
      <c r="V339" s="116"/>
      <c r="W339" s="116"/>
      <c r="X339" s="116"/>
      <c r="Y339" s="116"/>
      <c r="Z339" s="116"/>
      <c r="AA339" s="116"/>
      <c r="AB339" s="116"/>
      <c r="AC339" s="116"/>
      <c r="AD339" s="116"/>
      <c r="AE339" s="116"/>
      <c r="AF339" s="116"/>
      <c r="AG339" s="116"/>
      <c r="AH339" s="116"/>
      <c r="AI339" s="116"/>
      <c r="AJ339" s="116"/>
      <c r="AK339" s="116"/>
      <c r="AL339" s="116"/>
      <c r="AM339" s="116"/>
      <c r="AN339" s="116"/>
      <c r="AO339" s="116"/>
      <c r="AP339" s="116"/>
      <c r="AQ339" s="116"/>
      <c r="AR339" s="116"/>
      <c r="AS339" s="116"/>
      <c r="AT339" s="116"/>
      <c r="AU339" s="116"/>
      <c r="AV339" s="116"/>
      <c r="AW339" s="116"/>
      <c r="AX339" s="116"/>
      <c r="AY339" s="116"/>
      <c r="AZ339" s="116"/>
      <c r="BA339" s="116"/>
      <c r="BB339" s="116"/>
      <c r="BC339" s="116"/>
    </row>
    <row r="340" spans="1:55" x14ac:dyDescent="0.25">
      <c r="A340" s="116"/>
      <c r="B340" s="116"/>
      <c r="C340" s="116"/>
      <c r="D340" s="116"/>
      <c r="E340" s="116"/>
      <c r="F340" s="116"/>
      <c r="G340" s="116"/>
      <c r="H340" s="116"/>
      <c r="I340" s="116"/>
      <c r="J340" s="116"/>
      <c r="K340" s="116"/>
      <c r="L340" s="116"/>
      <c r="M340" s="116"/>
      <c r="N340" s="116"/>
      <c r="O340" s="116"/>
      <c r="P340" s="116"/>
      <c r="Q340" s="116"/>
      <c r="R340" s="116"/>
      <c r="S340" s="116"/>
      <c r="T340" s="116"/>
      <c r="U340" s="116"/>
      <c r="V340" s="116"/>
      <c r="W340" s="116"/>
      <c r="X340" s="116"/>
      <c r="Y340" s="116"/>
      <c r="Z340" s="116"/>
      <c r="AA340" s="116"/>
      <c r="AB340" s="116"/>
      <c r="AC340" s="116"/>
      <c r="AD340" s="116"/>
      <c r="AE340" s="116"/>
      <c r="AF340" s="116"/>
      <c r="AG340" s="116"/>
      <c r="AH340" s="116"/>
      <c r="AI340" s="116"/>
      <c r="AJ340" s="116"/>
      <c r="AK340" s="116"/>
      <c r="AL340" s="116"/>
      <c r="AM340" s="116"/>
      <c r="AN340" s="116"/>
      <c r="AO340" s="116"/>
      <c r="AP340" s="116"/>
      <c r="AQ340" s="116"/>
      <c r="AR340" s="116"/>
      <c r="AS340" s="116"/>
      <c r="AT340" s="116"/>
      <c r="AU340" s="116"/>
      <c r="AV340" s="116"/>
      <c r="AW340" s="116"/>
      <c r="AX340" s="116"/>
      <c r="AY340" s="116"/>
      <c r="AZ340" s="116"/>
      <c r="BA340" s="116"/>
      <c r="BB340" s="116"/>
      <c r="BC340" s="116"/>
    </row>
    <row r="341" spans="1:55" x14ac:dyDescent="0.25">
      <c r="A341" s="116"/>
      <c r="B341" s="116"/>
      <c r="C341" s="116"/>
      <c r="D341" s="116"/>
      <c r="E341" s="116"/>
      <c r="F341" s="116"/>
      <c r="G341" s="116"/>
      <c r="H341" s="116"/>
      <c r="I341" s="116"/>
      <c r="J341" s="116"/>
      <c r="K341" s="116"/>
      <c r="L341" s="116"/>
      <c r="M341" s="116"/>
      <c r="N341" s="116"/>
      <c r="O341" s="116"/>
      <c r="P341" s="116"/>
      <c r="Q341" s="116"/>
      <c r="R341" s="116"/>
      <c r="S341" s="116"/>
      <c r="T341" s="116"/>
      <c r="U341" s="116"/>
      <c r="V341" s="116"/>
      <c r="W341" s="116"/>
      <c r="X341" s="116"/>
      <c r="Y341" s="116"/>
      <c r="Z341" s="116"/>
      <c r="AA341" s="116"/>
      <c r="AB341" s="116"/>
      <c r="AC341" s="116"/>
      <c r="AD341" s="116"/>
      <c r="AE341" s="116"/>
      <c r="AF341" s="116"/>
      <c r="AG341" s="116"/>
      <c r="AH341" s="116"/>
      <c r="AI341" s="116"/>
      <c r="AJ341" s="116"/>
      <c r="AK341" s="116"/>
      <c r="AL341" s="116"/>
      <c r="AM341" s="116"/>
      <c r="AN341" s="116"/>
      <c r="AO341" s="116"/>
      <c r="AP341" s="116"/>
      <c r="AQ341" s="116"/>
      <c r="AR341" s="116"/>
      <c r="AS341" s="116"/>
      <c r="AT341" s="116"/>
      <c r="AU341" s="116"/>
      <c r="AV341" s="116"/>
      <c r="AW341" s="116"/>
      <c r="AX341" s="116"/>
      <c r="AY341" s="116"/>
      <c r="AZ341" s="116"/>
      <c r="BA341" s="116"/>
      <c r="BB341" s="116"/>
      <c r="BC341" s="116"/>
    </row>
    <row r="342" spans="1:55" x14ac:dyDescent="0.25">
      <c r="A342" s="116"/>
      <c r="B342" s="116"/>
      <c r="C342" s="116"/>
      <c r="D342" s="116"/>
      <c r="E342" s="116"/>
      <c r="F342" s="116"/>
      <c r="G342" s="116"/>
      <c r="H342" s="116"/>
      <c r="I342" s="116"/>
      <c r="J342" s="116"/>
      <c r="K342" s="116"/>
      <c r="L342" s="116"/>
      <c r="M342" s="116"/>
      <c r="N342" s="116"/>
      <c r="O342" s="116"/>
      <c r="P342" s="116"/>
      <c r="Q342" s="116"/>
      <c r="R342" s="116"/>
      <c r="S342" s="116"/>
      <c r="T342" s="116"/>
      <c r="U342" s="116"/>
      <c r="V342" s="116"/>
      <c r="W342" s="116"/>
      <c r="X342" s="116"/>
      <c r="Y342" s="116"/>
      <c r="Z342" s="116"/>
      <c r="AA342" s="116"/>
      <c r="AB342" s="116"/>
      <c r="AC342" s="116"/>
      <c r="AD342" s="116"/>
      <c r="AE342" s="116"/>
      <c r="AF342" s="116"/>
      <c r="AG342" s="116"/>
      <c r="AH342" s="116"/>
      <c r="AI342" s="116"/>
      <c r="AJ342" s="116"/>
      <c r="AK342" s="116"/>
      <c r="AL342" s="116"/>
      <c r="AM342" s="116"/>
      <c r="AN342" s="116"/>
      <c r="AO342" s="116"/>
      <c r="AP342" s="116"/>
      <c r="AQ342" s="116"/>
      <c r="AR342" s="116"/>
      <c r="AS342" s="116"/>
      <c r="AT342" s="116"/>
      <c r="AU342" s="116"/>
      <c r="AV342" s="116"/>
      <c r="AW342" s="116"/>
      <c r="AX342" s="116"/>
      <c r="AY342" s="116"/>
      <c r="AZ342" s="116"/>
      <c r="BA342" s="116"/>
      <c r="BB342" s="116"/>
      <c r="BC342" s="116"/>
    </row>
    <row r="343" spans="1:55" x14ac:dyDescent="0.25">
      <c r="A343" s="116"/>
      <c r="B343" s="116"/>
      <c r="C343" s="116"/>
      <c r="D343" s="116"/>
      <c r="E343" s="116"/>
      <c r="F343" s="116"/>
      <c r="G343" s="116"/>
      <c r="H343" s="116"/>
      <c r="I343" s="116"/>
      <c r="J343" s="116"/>
      <c r="K343" s="116"/>
      <c r="L343" s="116"/>
      <c r="M343" s="116"/>
      <c r="N343" s="116"/>
      <c r="O343" s="116"/>
      <c r="P343" s="116"/>
      <c r="Q343" s="116"/>
      <c r="R343" s="116"/>
      <c r="S343" s="116"/>
      <c r="T343" s="116"/>
      <c r="U343" s="116"/>
      <c r="V343" s="116"/>
      <c r="W343" s="116"/>
      <c r="X343" s="116"/>
      <c r="Y343" s="116"/>
      <c r="Z343" s="116"/>
      <c r="AA343" s="116"/>
      <c r="AB343" s="116"/>
      <c r="AC343" s="116"/>
      <c r="AD343" s="116"/>
      <c r="AE343" s="116"/>
      <c r="AF343" s="116"/>
      <c r="AG343" s="116"/>
      <c r="AH343" s="116"/>
      <c r="AI343" s="116"/>
      <c r="AJ343" s="116"/>
      <c r="AK343" s="116"/>
      <c r="AL343" s="116"/>
      <c r="AM343" s="116"/>
      <c r="AN343" s="116"/>
      <c r="AO343" s="116"/>
      <c r="AP343" s="116"/>
      <c r="AQ343" s="116"/>
      <c r="AR343" s="116"/>
      <c r="AS343" s="116"/>
      <c r="AT343" s="116"/>
      <c r="AU343" s="116"/>
      <c r="AV343" s="116"/>
      <c r="AW343" s="116"/>
      <c r="AX343" s="116"/>
      <c r="AY343" s="116"/>
      <c r="AZ343" s="116"/>
      <c r="BA343" s="116"/>
      <c r="BB343" s="116"/>
      <c r="BC343" s="116"/>
    </row>
    <row r="344" spans="1:55" x14ac:dyDescent="0.25">
      <c r="A344" s="116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6"/>
      <c r="Q344" s="116"/>
      <c r="R344" s="116"/>
      <c r="S344" s="116"/>
      <c r="T344" s="116"/>
      <c r="U344" s="116"/>
      <c r="V344" s="116"/>
      <c r="W344" s="116"/>
      <c r="X344" s="116"/>
      <c r="Y344" s="116"/>
      <c r="Z344" s="116"/>
      <c r="AA344" s="116"/>
      <c r="AB344" s="116"/>
      <c r="AC344" s="116"/>
      <c r="AD344" s="116"/>
      <c r="AE344" s="116"/>
      <c r="AF344" s="116"/>
      <c r="AG344" s="116"/>
      <c r="AH344" s="116"/>
      <c r="AI344" s="116"/>
      <c r="AJ344" s="116"/>
      <c r="AK344" s="116"/>
      <c r="AL344" s="116"/>
      <c r="AM344" s="116"/>
      <c r="AN344" s="116"/>
      <c r="AO344" s="116"/>
      <c r="AP344" s="116"/>
      <c r="AQ344" s="116"/>
      <c r="AR344" s="116"/>
      <c r="AS344" s="116"/>
      <c r="AT344" s="116"/>
      <c r="AU344" s="116"/>
      <c r="AV344" s="116"/>
      <c r="AW344" s="116"/>
      <c r="AX344" s="116"/>
      <c r="AY344" s="116"/>
      <c r="AZ344" s="116"/>
      <c r="BA344" s="116"/>
      <c r="BB344" s="116"/>
      <c r="BC344" s="116"/>
    </row>
    <row r="345" spans="1:55" x14ac:dyDescent="0.25">
      <c r="A345" s="116"/>
      <c r="B345" s="116"/>
      <c r="C345" s="116"/>
      <c r="D345" s="116"/>
      <c r="E345" s="116"/>
      <c r="F345" s="116"/>
      <c r="G345" s="116"/>
      <c r="H345" s="116"/>
      <c r="I345" s="116"/>
      <c r="J345" s="116"/>
      <c r="K345" s="116"/>
      <c r="L345" s="116"/>
      <c r="M345" s="116"/>
      <c r="N345" s="116"/>
      <c r="O345" s="116"/>
      <c r="P345" s="116"/>
      <c r="Q345" s="116"/>
      <c r="R345" s="116"/>
      <c r="S345" s="116"/>
      <c r="T345" s="116"/>
      <c r="U345" s="116"/>
      <c r="V345" s="116"/>
      <c r="W345" s="116"/>
      <c r="X345" s="116"/>
      <c r="Y345" s="116"/>
      <c r="Z345" s="116"/>
      <c r="AA345" s="116"/>
      <c r="AB345" s="116"/>
      <c r="AC345" s="116"/>
      <c r="AD345" s="116"/>
      <c r="AE345" s="116"/>
      <c r="AF345" s="116"/>
      <c r="AG345" s="116"/>
      <c r="AH345" s="116"/>
      <c r="AI345" s="116"/>
      <c r="AJ345" s="116"/>
      <c r="AK345" s="116"/>
      <c r="AL345" s="116"/>
      <c r="AM345" s="116"/>
      <c r="AN345" s="116"/>
      <c r="AO345" s="116"/>
      <c r="AP345" s="116"/>
      <c r="AQ345" s="116"/>
      <c r="AR345" s="116"/>
      <c r="AS345" s="116"/>
      <c r="AT345" s="116"/>
      <c r="AU345" s="116"/>
      <c r="AV345" s="116"/>
      <c r="AW345" s="116"/>
      <c r="AX345" s="116"/>
      <c r="AY345" s="116"/>
      <c r="AZ345" s="116"/>
      <c r="BA345" s="116"/>
      <c r="BB345" s="116"/>
      <c r="BC345" s="116"/>
    </row>
    <row r="346" spans="1:55" x14ac:dyDescent="0.25">
      <c r="A346" s="116"/>
      <c r="B346" s="116"/>
      <c r="C346" s="116"/>
      <c r="D346" s="116"/>
      <c r="E346" s="116"/>
      <c r="F346" s="116"/>
      <c r="G346" s="116"/>
      <c r="H346" s="116"/>
      <c r="I346" s="116"/>
      <c r="J346" s="116"/>
      <c r="K346" s="116"/>
      <c r="L346" s="116"/>
      <c r="M346" s="116"/>
      <c r="N346" s="116"/>
      <c r="O346" s="116"/>
      <c r="P346" s="116"/>
      <c r="Q346" s="116"/>
      <c r="R346" s="116"/>
      <c r="S346" s="116"/>
      <c r="T346" s="116"/>
      <c r="U346" s="116"/>
      <c r="V346" s="116"/>
      <c r="W346" s="116"/>
      <c r="X346" s="116"/>
      <c r="Y346" s="116"/>
      <c r="Z346" s="116"/>
      <c r="AA346" s="116"/>
      <c r="AB346" s="116"/>
      <c r="AC346" s="116"/>
      <c r="AD346" s="116"/>
      <c r="AE346" s="116"/>
      <c r="AF346" s="116"/>
      <c r="AG346" s="116"/>
      <c r="AH346" s="116"/>
      <c r="AI346" s="116"/>
      <c r="AJ346" s="116"/>
      <c r="AK346" s="116"/>
      <c r="AL346" s="116"/>
      <c r="AM346" s="116"/>
      <c r="AN346" s="116"/>
      <c r="AO346" s="116"/>
      <c r="AP346" s="116"/>
      <c r="AQ346" s="116"/>
      <c r="AR346" s="116"/>
      <c r="AS346" s="116"/>
      <c r="AT346" s="116"/>
      <c r="AU346" s="116"/>
      <c r="AV346" s="116"/>
      <c r="AW346" s="116"/>
      <c r="AX346" s="116"/>
      <c r="AY346" s="116"/>
      <c r="AZ346" s="116"/>
      <c r="BA346" s="116"/>
      <c r="BB346" s="116"/>
      <c r="BC346" s="116"/>
    </row>
    <row r="347" spans="1:55" x14ac:dyDescent="0.25">
      <c r="A347" s="116"/>
      <c r="B347" s="116"/>
      <c r="C347" s="116"/>
      <c r="D347" s="116"/>
      <c r="E347" s="116"/>
      <c r="F347" s="116"/>
      <c r="G347" s="116"/>
      <c r="H347" s="116"/>
      <c r="I347" s="116"/>
      <c r="J347" s="116"/>
      <c r="K347" s="116"/>
      <c r="L347" s="116"/>
      <c r="M347" s="116"/>
      <c r="N347" s="116"/>
      <c r="O347" s="116"/>
      <c r="P347" s="116"/>
      <c r="Q347" s="116"/>
      <c r="R347" s="116"/>
      <c r="S347" s="116"/>
      <c r="T347" s="116"/>
      <c r="U347" s="116"/>
      <c r="V347" s="116"/>
      <c r="W347" s="116"/>
      <c r="X347" s="116"/>
      <c r="Y347" s="116"/>
      <c r="Z347" s="116"/>
      <c r="AA347" s="116"/>
      <c r="AB347" s="116"/>
      <c r="AC347" s="116"/>
      <c r="AD347" s="116"/>
      <c r="AE347" s="116"/>
      <c r="AF347" s="116"/>
      <c r="AG347" s="116"/>
      <c r="AH347" s="116"/>
      <c r="AI347" s="116"/>
      <c r="AJ347" s="116"/>
      <c r="AK347" s="116"/>
      <c r="AL347" s="116"/>
      <c r="AM347" s="116"/>
      <c r="AN347" s="116"/>
      <c r="AO347" s="116"/>
      <c r="AP347" s="116"/>
      <c r="AQ347" s="116"/>
      <c r="AR347" s="116"/>
      <c r="AS347" s="116"/>
      <c r="AT347" s="116"/>
      <c r="AU347" s="116"/>
      <c r="AV347" s="116"/>
      <c r="AW347" s="116"/>
      <c r="AX347" s="116"/>
      <c r="AY347" s="116"/>
      <c r="AZ347" s="116"/>
      <c r="BA347" s="116"/>
      <c r="BB347" s="116"/>
      <c r="BC347" s="116"/>
    </row>
    <row r="348" spans="1:55" x14ac:dyDescent="0.25">
      <c r="A348" s="116"/>
      <c r="B348" s="116"/>
      <c r="C348" s="116"/>
      <c r="D348" s="116"/>
      <c r="E348" s="116"/>
      <c r="F348" s="116"/>
      <c r="G348" s="116"/>
      <c r="H348" s="116"/>
      <c r="I348" s="116"/>
      <c r="J348" s="116"/>
      <c r="K348" s="116"/>
      <c r="L348" s="116"/>
      <c r="M348" s="116"/>
      <c r="N348" s="116"/>
      <c r="O348" s="116"/>
      <c r="P348" s="116"/>
      <c r="Q348" s="116"/>
      <c r="R348" s="116"/>
      <c r="S348" s="116"/>
      <c r="T348" s="116"/>
      <c r="U348" s="116"/>
      <c r="V348" s="116"/>
      <c r="W348" s="116"/>
      <c r="X348" s="116"/>
      <c r="Y348" s="116"/>
      <c r="Z348" s="116"/>
      <c r="AA348" s="116"/>
      <c r="AB348" s="116"/>
      <c r="AC348" s="116"/>
      <c r="AD348" s="116"/>
      <c r="AE348" s="116"/>
      <c r="AF348" s="116"/>
      <c r="AG348" s="116"/>
      <c r="AH348" s="116"/>
      <c r="AI348" s="116"/>
      <c r="AJ348" s="116"/>
      <c r="AK348" s="116"/>
      <c r="AL348" s="116"/>
      <c r="AM348" s="116"/>
      <c r="AN348" s="116"/>
      <c r="AO348" s="116"/>
      <c r="AP348" s="116"/>
      <c r="AQ348" s="116"/>
      <c r="AR348" s="116"/>
      <c r="AS348" s="116"/>
      <c r="AT348" s="116"/>
      <c r="AU348" s="116"/>
      <c r="AV348" s="116"/>
      <c r="AW348" s="116"/>
      <c r="AX348" s="116"/>
      <c r="AY348" s="116"/>
      <c r="AZ348" s="116"/>
      <c r="BA348" s="116"/>
      <c r="BB348" s="116"/>
      <c r="BC348" s="116"/>
    </row>
    <row r="349" spans="1:55" x14ac:dyDescent="0.25">
      <c r="A349" s="116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6"/>
      <c r="Q349" s="116"/>
      <c r="R349" s="116"/>
      <c r="S349" s="116"/>
      <c r="T349" s="116"/>
      <c r="U349" s="116"/>
      <c r="V349" s="116"/>
      <c r="W349" s="116"/>
      <c r="X349" s="116"/>
      <c r="Y349" s="116"/>
      <c r="Z349" s="116"/>
      <c r="AA349" s="116"/>
      <c r="AB349" s="116"/>
      <c r="AC349" s="116"/>
      <c r="AD349" s="116"/>
      <c r="AE349" s="116"/>
      <c r="AF349" s="116"/>
      <c r="AG349" s="116"/>
      <c r="AH349" s="116"/>
      <c r="AI349" s="116"/>
      <c r="AJ349" s="116"/>
      <c r="AK349" s="116"/>
      <c r="AL349" s="116"/>
      <c r="AM349" s="116"/>
      <c r="AN349" s="116"/>
      <c r="AO349" s="116"/>
      <c r="AP349" s="116"/>
      <c r="AQ349" s="116"/>
      <c r="AR349" s="116"/>
      <c r="AS349" s="116"/>
      <c r="AT349" s="116"/>
      <c r="AU349" s="116"/>
      <c r="AV349" s="116"/>
      <c r="AW349" s="116"/>
      <c r="AX349" s="116"/>
      <c r="AY349" s="116"/>
      <c r="AZ349" s="116"/>
      <c r="BA349" s="116"/>
      <c r="BB349" s="116"/>
      <c r="BC349" s="116"/>
    </row>
    <row r="350" spans="1:55" x14ac:dyDescent="0.25">
      <c r="A350" s="116"/>
      <c r="B350" s="116"/>
      <c r="C350" s="116"/>
      <c r="D350" s="116"/>
      <c r="E350" s="116"/>
      <c r="F350" s="116"/>
      <c r="G350" s="116"/>
      <c r="H350" s="116"/>
      <c r="I350" s="116"/>
      <c r="J350" s="116"/>
      <c r="K350" s="116"/>
      <c r="L350" s="116"/>
      <c r="M350" s="116"/>
      <c r="N350" s="116"/>
      <c r="O350" s="116"/>
      <c r="P350" s="116"/>
      <c r="Q350" s="116"/>
      <c r="R350" s="116"/>
      <c r="S350" s="116"/>
      <c r="T350" s="116"/>
      <c r="U350" s="116"/>
      <c r="V350" s="116"/>
      <c r="W350" s="116"/>
      <c r="X350" s="116"/>
      <c r="Y350" s="116"/>
      <c r="Z350" s="116"/>
      <c r="AA350" s="116"/>
      <c r="AB350" s="116"/>
      <c r="AC350" s="116"/>
      <c r="AD350" s="116"/>
      <c r="AE350" s="116"/>
      <c r="AF350" s="116"/>
      <c r="AG350" s="116"/>
      <c r="AH350" s="116"/>
      <c r="AI350" s="116"/>
      <c r="AJ350" s="116"/>
      <c r="AK350" s="116"/>
      <c r="AL350" s="116"/>
      <c r="AM350" s="116"/>
      <c r="AN350" s="116"/>
      <c r="AO350" s="116"/>
      <c r="AP350" s="116"/>
      <c r="AQ350" s="116"/>
      <c r="AR350" s="116"/>
      <c r="AS350" s="116"/>
      <c r="AT350" s="116"/>
      <c r="AU350" s="116"/>
      <c r="AV350" s="116"/>
      <c r="AW350" s="116"/>
      <c r="AX350" s="116"/>
      <c r="AY350" s="116"/>
      <c r="AZ350" s="116"/>
      <c r="BA350" s="116"/>
      <c r="BB350" s="116"/>
      <c r="BC350" s="116"/>
    </row>
    <row r="351" spans="1:55" x14ac:dyDescent="0.25">
      <c r="A351" s="116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6"/>
      <c r="Q351" s="116"/>
      <c r="R351" s="116"/>
      <c r="S351" s="116"/>
      <c r="T351" s="116"/>
      <c r="U351" s="116"/>
      <c r="V351" s="116"/>
      <c r="W351" s="116"/>
      <c r="X351" s="116"/>
      <c r="Y351" s="116"/>
      <c r="Z351" s="116"/>
      <c r="AA351" s="116"/>
      <c r="AB351" s="116"/>
      <c r="AC351" s="116"/>
      <c r="AD351" s="116"/>
      <c r="AE351" s="116"/>
      <c r="AF351" s="116"/>
      <c r="AG351" s="116"/>
      <c r="AH351" s="116"/>
      <c r="AI351" s="116"/>
      <c r="AJ351" s="116"/>
      <c r="AK351" s="116"/>
      <c r="AL351" s="116"/>
      <c r="AM351" s="116"/>
      <c r="AN351" s="116"/>
      <c r="AO351" s="116"/>
      <c r="AP351" s="116"/>
      <c r="AQ351" s="116"/>
      <c r="AR351" s="116"/>
      <c r="AS351" s="116"/>
      <c r="AT351" s="116"/>
      <c r="AU351" s="116"/>
      <c r="AV351" s="116"/>
      <c r="AW351" s="116"/>
      <c r="AX351" s="116"/>
      <c r="AY351" s="116"/>
      <c r="AZ351" s="116"/>
      <c r="BA351" s="116"/>
      <c r="BB351" s="116"/>
      <c r="BC351" s="116"/>
    </row>
    <row r="352" spans="1:55" x14ac:dyDescent="0.25">
      <c r="A352" s="116"/>
      <c r="B352" s="116"/>
      <c r="C352" s="116"/>
      <c r="D352" s="116"/>
      <c r="E352" s="116"/>
      <c r="F352" s="116"/>
      <c r="G352" s="116"/>
      <c r="H352" s="116"/>
      <c r="I352" s="116"/>
      <c r="J352" s="116"/>
      <c r="K352" s="116"/>
      <c r="L352" s="116"/>
      <c r="M352" s="116"/>
      <c r="N352" s="116"/>
      <c r="O352" s="116"/>
      <c r="P352" s="116"/>
      <c r="Q352" s="116"/>
      <c r="R352" s="116"/>
      <c r="S352" s="116"/>
      <c r="T352" s="116"/>
      <c r="U352" s="116"/>
      <c r="V352" s="116"/>
      <c r="W352" s="116"/>
      <c r="X352" s="116"/>
      <c r="Y352" s="116"/>
      <c r="Z352" s="116"/>
      <c r="AA352" s="116"/>
      <c r="AB352" s="116"/>
      <c r="AC352" s="116"/>
      <c r="AD352" s="116"/>
      <c r="AE352" s="116"/>
      <c r="AF352" s="116"/>
      <c r="AG352" s="116"/>
      <c r="AH352" s="116"/>
      <c r="AI352" s="116"/>
      <c r="AJ352" s="116"/>
      <c r="AK352" s="116"/>
      <c r="AL352" s="116"/>
      <c r="AM352" s="116"/>
      <c r="AN352" s="116"/>
      <c r="AO352" s="116"/>
      <c r="AP352" s="116"/>
      <c r="AQ352" s="116"/>
      <c r="AR352" s="116"/>
      <c r="AS352" s="116"/>
      <c r="AT352" s="116"/>
      <c r="AU352" s="116"/>
      <c r="AV352" s="116"/>
      <c r="AW352" s="116"/>
      <c r="AX352" s="116"/>
      <c r="AY352" s="116"/>
      <c r="AZ352" s="116"/>
      <c r="BA352" s="116"/>
      <c r="BB352" s="116"/>
      <c r="BC352" s="116"/>
    </row>
    <row r="353" spans="1:55" x14ac:dyDescent="0.25">
      <c r="A353" s="116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6"/>
      <c r="Q353" s="116"/>
      <c r="R353" s="116"/>
      <c r="S353" s="116"/>
      <c r="T353" s="116"/>
      <c r="U353" s="116"/>
      <c r="V353" s="116"/>
      <c r="W353" s="116"/>
      <c r="X353" s="116"/>
      <c r="Y353" s="116"/>
      <c r="Z353" s="116"/>
      <c r="AA353" s="116"/>
      <c r="AB353" s="116"/>
      <c r="AC353" s="116"/>
      <c r="AD353" s="116"/>
      <c r="AE353" s="116"/>
      <c r="AF353" s="116"/>
      <c r="AG353" s="116"/>
      <c r="AH353" s="116"/>
      <c r="AI353" s="116"/>
      <c r="AJ353" s="116"/>
      <c r="AK353" s="116"/>
      <c r="AL353" s="116"/>
      <c r="AM353" s="116"/>
      <c r="AN353" s="116"/>
      <c r="AO353" s="116"/>
      <c r="AP353" s="116"/>
      <c r="AQ353" s="116"/>
      <c r="AR353" s="116"/>
      <c r="AS353" s="116"/>
      <c r="AT353" s="116"/>
      <c r="AU353" s="116"/>
      <c r="AV353" s="116"/>
      <c r="AW353" s="116"/>
      <c r="AX353" s="116"/>
      <c r="AY353" s="116"/>
      <c r="AZ353" s="116"/>
      <c r="BA353" s="116"/>
      <c r="BB353" s="116"/>
      <c r="BC353" s="116"/>
    </row>
    <row r="354" spans="1:55" x14ac:dyDescent="0.25">
      <c r="A354" s="116"/>
      <c r="B354" s="116"/>
      <c r="C354" s="116"/>
      <c r="D354" s="116"/>
      <c r="E354" s="116"/>
      <c r="F354" s="116"/>
      <c r="G354" s="116"/>
      <c r="H354" s="116"/>
      <c r="I354" s="116"/>
      <c r="J354" s="116"/>
      <c r="K354" s="116"/>
      <c r="L354" s="116"/>
      <c r="M354" s="116"/>
      <c r="N354" s="116"/>
      <c r="O354" s="116"/>
      <c r="P354" s="116"/>
      <c r="Q354" s="116"/>
      <c r="R354" s="116"/>
      <c r="S354" s="116"/>
      <c r="T354" s="116"/>
      <c r="U354" s="116"/>
      <c r="V354" s="116"/>
      <c r="W354" s="116"/>
      <c r="X354" s="116"/>
      <c r="Y354" s="116"/>
      <c r="Z354" s="116"/>
      <c r="AA354" s="116"/>
      <c r="AB354" s="116"/>
      <c r="AC354" s="116"/>
      <c r="AD354" s="116"/>
      <c r="AE354" s="116"/>
      <c r="AF354" s="116"/>
      <c r="AG354" s="116"/>
      <c r="AH354" s="116"/>
      <c r="AI354" s="116"/>
      <c r="AJ354" s="116"/>
      <c r="AK354" s="116"/>
      <c r="AL354" s="116"/>
      <c r="AM354" s="116"/>
      <c r="AN354" s="116"/>
      <c r="AO354" s="116"/>
      <c r="AP354" s="116"/>
      <c r="AQ354" s="116"/>
      <c r="AR354" s="116"/>
      <c r="AS354" s="116"/>
      <c r="AT354" s="116"/>
      <c r="AU354" s="116"/>
      <c r="AV354" s="116"/>
      <c r="AW354" s="116"/>
      <c r="AX354" s="116"/>
      <c r="AY354" s="116"/>
      <c r="AZ354" s="116"/>
      <c r="BA354" s="116"/>
      <c r="BB354" s="116"/>
      <c r="BC354" s="116"/>
    </row>
    <row r="355" spans="1:55" x14ac:dyDescent="0.25">
      <c r="A355" s="116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6"/>
      <c r="Q355" s="116"/>
      <c r="R355" s="116"/>
      <c r="S355" s="116"/>
      <c r="T355" s="116"/>
      <c r="U355" s="116"/>
      <c r="V355" s="116"/>
      <c r="W355" s="116"/>
      <c r="X355" s="116"/>
      <c r="Y355" s="116"/>
      <c r="Z355" s="116"/>
      <c r="AA355" s="116"/>
      <c r="AB355" s="116"/>
      <c r="AC355" s="116"/>
      <c r="AD355" s="116"/>
      <c r="AE355" s="116"/>
      <c r="AF355" s="116"/>
      <c r="AG355" s="116"/>
      <c r="AH355" s="116"/>
      <c r="AI355" s="116"/>
      <c r="AJ355" s="116"/>
      <c r="AK355" s="116"/>
      <c r="AL355" s="116"/>
      <c r="AM355" s="116"/>
      <c r="AN355" s="116"/>
      <c r="AO355" s="116"/>
      <c r="AP355" s="116"/>
      <c r="AQ355" s="116"/>
      <c r="AR355" s="116"/>
      <c r="AS355" s="116"/>
      <c r="AT355" s="116"/>
      <c r="AU355" s="116"/>
      <c r="AV355" s="116"/>
      <c r="AW355" s="116"/>
      <c r="AX355" s="116"/>
      <c r="AY355" s="116"/>
      <c r="AZ355" s="116"/>
      <c r="BA355" s="116"/>
      <c r="BB355" s="116"/>
      <c r="BC355" s="116"/>
    </row>
    <row r="356" spans="1:55" x14ac:dyDescent="0.25">
      <c r="A356" s="116"/>
      <c r="B356" s="116"/>
      <c r="C356" s="116"/>
      <c r="D356" s="116"/>
      <c r="E356" s="116"/>
      <c r="F356" s="116"/>
      <c r="G356" s="116"/>
      <c r="H356" s="116"/>
      <c r="I356" s="116"/>
      <c r="J356" s="116"/>
      <c r="K356" s="116"/>
      <c r="L356" s="116"/>
      <c r="M356" s="116"/>
      <c r="N356" s="116"/>
      <c r="O356" s="116"/>
      <c r="P356" s="116"/>
      <c r="Q356" s="116"/>
      <c r="R356" s="116"/>
      <c r="S356" s="116"/>
      <c r="T356" s="116"/>
      <c r="U356" s="116"/>
      <c r="V356" s="116"/>
      <c r="W356" s="116"/>
      <c r="X356" s="116"/>
      <c r="Y356" s="116"/>
      <c r="Z356" s="116"/>
      <c r="AA356" s="116"/>
      <c r="AB356" s="116"/>
      <c r="AC356" s="116"/>
      <c r="AD356" s="116"/>
      <c r="AE356" s="116"/>
      <c r="AF356" s="116"/>
      <c r="AG356" s="116"/>
      <c r="AH356" s="116"/>
      <c r="AI356" s="116"/>
      <c r="AJ356" s="116"/>
      <c r="AK356" s="116"/>
      <c r="AL356" s="116"/>
      <c r="AM356" s="116"/>
      <c r="AN356" s="116"/>
      <c r="AO356" s="116"/>
      <c r="AP356" s="116"/>
      <c r="AQ356" s="116"/>
      <c r="AR356" s="116"/>
      <c r="AS356" s="116"/>
      <c r="AT356" s="116"/>
      <c r="AU356" s="116"/>
      <c r="AV356" s="116"/>
      <c r="AW356" s="116"/>
      <c r="AX356" s="116"/>
      <c r="AY356" s="116"/>
      <c r="AZ356" s="116"/>
      <c r="BA356" s="116"/>
      <c r="BB356" s="116"/>
      <c r="BC356" s="116"/>
    </row>
    <row r="357" spans="1:55" x14ac:dyDescent="0.25">
      <c r="A357" s="116"/>
      <c r="B357" s="116"/>
      <c r="C357" s="116"/>
      <c r="D357" s="116"/>
      <c r="E357" s="116"/>
      <c r="F357" s="116"/>
      <c r="G357" s="116"/>
      <c r="H357" s="116"/>
      <c r="I357" s="116"/>
      <c r="J357" s="116"/>
      <c r="K357" s="116"/>
      <c r="L357" s="116"/>
      <c r="M357" s="116"/>
      <c r="N357" s="116"/>
      <c r="O357" s="116"/>
      <c r="P357" s="116"/>
      <c r="Q357" s="116"/>
      <c r="R357" s="116"/>
      <c r="S357" s="116"/>
      <c r="T357" s="116"/>
      <c r="U357" s="116"/>
      <c r="V357" s="116"/>
      <c r="W357" s="116"/>
      <c r="X357" s="116"/>
      <c r="Y357" s="116"/>
      <c r="Z357" s="116"/>
      <c r="AA357" s="116"/>
      <c r="AB357" s="116"/>
      <c r="AC357" s="116"/>
      <c r="AD357" s="116"/>
      <c r="AE357" s="116"/>
      <c r="AF357" s="116"/>
      <c r="AG357" s="116"/>
      <c r="AH357" s="116"/>
      <c r="AI357" s="116"/>
      <c r="AJ357" s="116"/>
      <c r="AK357" s="116"/>
      <c r="AL357" s="116"/>
      <c r="AM357" s="116"/>
      <c r="AN357" s="116"/>
      <c r="AO357" s="116"/>
      <c r="AP357" s="116"/>
      <c r="AQ357" s="116"/>
      <c r="AR357" s="116"/>
      <c r="AS357" s="116"/>
      <c r="AT357" s="116"/>
      <c r="AU357" s="116"/>
      <c r="AV357" s="116"/>
      <c r="AW357" s="116"/>
      <c r="AX357" s="116"/>
      <c r="AY357" s="116"/>
      <c r="AZ357" s="116"/>
      <c r="BA357" s="116"/>
      <c r="BB357" s="116"/>
      <c r="BC357" s="116"/>
    </row>
    <row r="358" spans="1:55" x14ac:dyDescent="0.25">
      <c r="A358" s="116"/>
      <c r="B358" s="116"/>
      <c r="C358" s="116"/>
      <c r="D358" s="116"/>
      <c r="E358" s="116"/>
      <c r="F358" s="116"/>
      <c r="G358" s="116"/>
      <c r="H358" s="116"/>
      <c r="I358" s="116"/>
      <c r="J358" s="116"/>
      <c r="K358" s="116"/>
      <c r="L358" s="116"/>
      <c r="M358" s="116"/>
      <c r="N358" s="116"/>
      <c r="O358" s="116"/>
      <c r="P358" s="116"/>
      <c r="Q358" s="116"/>
      <c r="R358" s="116"/>
      <c r="S358" s="116"/>
      <c r="T358" s="116"/>
      <c r="U358" s="116"/>
      <c r="V358" s="116"/>
      <c r="W358" s="116"/>
      <c r="X358" s="116"/>
      <c r="Y358" s="116"/>
      <c r="Z358" s="116"/>
      <c r="AA358" s="116"/>
      <c r="AB358" s="116"/>
      <c r="AC358" s="116"/>
      <c r="AD358" s="116"/>
      <c r="AE358" s="116"/>
      <c r="AF358" s="116"/>
      <c r="AG358" s="116"/>
      <c r="AH358" s="116"/>
      <c r="AI358" s="116"/>
      <c r="AJ358" s="116"/>
      <c r="AK358" s="116"/>
      <c r="AL358" s="116"/>
      <c r="AM358" s="116"/>
      <c r="AN358" s="116"/>
      <c r="AO358" s="116"/>
      <c r="AP358" s="116"/>
      <c r="AQ358" s="116"/>
      <c r="AR358" s="116"/>
      <c r="AS358" s="116"/>
      <c r="AT358" s="116"/>
      <c r="AU358" s="116"/>
      <c r="AV358" s="116"/>
      <c r="AW358" s="116"/>
      <c r="AX358" s="116"/>
      <c r="AY358" s="116"/>
      <c r="AZ358" s="116"/>
      <c r="BA358" s="116"/>
      <c r="BB358" s="116"/>
      <c r="BC358" s="116"/>
    </row>
    <row r="359" spans="1:55" x14ac:dyDescent="0.25">
      <c r="A359" s="116"/>
      <c r="B359" s="116"/>
      <c r="C359" s="116"/>
      <c r="D359" s="116"/>
      <c r="E359" s="116"/>
      <c r="F359" s="116"/>
      <c r="G359" s="116"/>
      <c r="H359" s="116"/>
      <c r="I359" s="116"/>
      <c r="J359" s="116"/>
      <c r="K359" s="116"/>
      <c r="L359" s="116"/>
      <c r="M359" s="116"/>
      <c r="N359" s="116"/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  <c r="AA359" s="116"/>
      <c r="AB359" s="116"/>
      <c r="AC359" s="116"/>
      <c r="AD359" s="116"/>
      <c r="AE359" s="116"/>
      <c r="AF359" s="116"/>
      <c r="AG359" s="116"/>
      <c r="AH359" s="116"/>
      <c r="AI359" s="116"/>
      <c r="AJ359" s="116"/>
      <c r="AK359" s="116"/>
      <c r="AL359" s="116"/>
      <c r="AM359" s="116"/>
      <c r="AN359" s="116"/>
      <c r="AO359" s="116"/>
      <c r="AP359" s="116"/>
      <c r="AQ359" s="116"/>
      <c r="AR359" s="116"/>
      <c r="AS359" s="116"/>
      <c r="AT359" s="116"/>
      <c r="AU359" s="116"/>
      <c r="AV359" s="116"/>
      <c r="AW359" s="116"/>
      <c r="AX359" s="116"/>
      <c r="AY359" s="116"/>
      <c r="AZ359" s="116"/>
      <c r="BA359" s="116"/>
      <c r="BB359" s="116"/>
      <c r="BC359" s="116"/>
    </row>
    <row r="360" spans="1:55" x14ac:dyDescent="0.25">
      <c r="A360" s="116"/>
      <c r="B360" s="116"/>
      <c r="C360" s="116"/>
      <c r="D360" s="116"/>
      <c r="E360" s="116"/>
      <c r="F360" s="116"/>
      <c r="G360" s="116"/>
      <c r="H360" s="116"/>
      <c r="I360" s="116"/>
      <c r="J360" s="116"/>
      <c r="K360" s="116"/>
      <c r="L360" s="116"/>
      <c r="M360" s="116"/>
      <c r="N360" s="116"/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  <c r="AA360" s="116"/>
      <c r="AB360" s="116"/>
      <c r="AC360" s="116"/>
      <c r="AD360" s="116"/>
      <c r="AE360" s="116"/>
      <c r="AF360" s="116"/>
      <c r="AG360" s="116"/>
      <c r="AH360" s="116"/>
      <c r="AI360" s="116"/>
      <c r="AJ360" s="116"/>
      <c r="AK360" s="116"/>
      <c r="AL360" s="116"/>
      <c r="AM360" s="116"/>
      <c r="AN360" s="116"/>
      <c r="AO360" s="116"/>
      <c r="AP360" s="116"/>
      <c r="AQ360" s="116"/>
      <c r="AR360" s="116"/>
      <c r="AS360" s="116"/>
      <c r="AT360" s="116"/>
      <c r="AU360" s="116"/>
      <c r="AV360" s="116"/>
      <c r="AW360" s="116"/>
      <c r="AX360" s="116"/>
      <c r="AY360" s="116"/>
      <c r="AZ360" s="116"/>
      <c r="BA360" s="116"/>
      <c r="BB360" s="116"/>
      <c r="BC360" s="116"/>
    </row>
    <row r="361" spans="1:55" x14ac:dyDescent="0.25">
      <c r="A361" s="116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  <c r="AA361" s="116"/>
      <c r="AB361" s="116"/>
      <c r="AC361" s="116"/>
      <c r="AD361" s="116"/>
      <c r="AE361" s="116"/>
      <c r="AF361" s="116"/>
      <c r="AG361" s="116"/>
      <c r="AH361" s="116"/>
      <c r="AI361" s="116"/>
      <c r="AJ361" s="116"/>
      <c r="AK361" s="116"/>
      <c r="AL361" s="116"/>
      <c r="AM361" s="116"/>
      <c r="AN361" s="116"/>
      <c r="AO361" s="116"/>
      <c r="AP361" s="116"/>
      <c r="AQ361" s="116"/>
      <c r="AR361" s="116"/>
      <c r="AS361" s="116"/>
      <c r="AT361" s="116"/>
      <c r="AU361" s="116"/>
      <c r="AV361" s="116"/>
      <c r="AW361" s="116"/>
      <c r="AX361" s="116"/>
      <c r="AY361" s="116"/>
      <c r="AZ361" s="116"/>
      <c r="BA361" s="116"/>
      <c r="BB361" s="116"/>
      <c r="BC361" s="116"/>
    </row>
    <row r="362" spans="1:55" x14ac:dyDescent="0.25">
      <c r="A362" s="116"/>
      <c r="B362" s="116"/>
      <c r="C362" s="116"/>
      <c r="D362" s="116"/>
      <c r="E362" s="116"/>
      <c r="F362" s="116"/>
      <c r="G362" s="116"/>
      <c r="H362" s="116"/>
      <c r="I362" s="116"/>
      <c r="J362" s="116"/>
      <c r="K362" s="116"/>
      <c r="L362" s="116"/>
      <c r="M362" s="116"/>
      <c r="N362" s="116"/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  <c r="AA362" s="116"/>
      <c r="AB362" s="116"/>
      <c r="AC362" s="116"/>
      <c r="AD362" s="116"/>
      <c r="AE362" s="116"/>
      <c r="AF362" s="116"/>
      <c r="AG362" s="116"/>
      <c r="AH362" s="116"/>
      <c r="AI362" s="116"/>
      <c r="AJ362" s="116"/>
      <c r="AK362" s="116"/>
      <c r="AL362" s="116"/>
      <c r="AM362" s="116"/>
      <c r="AN362" s="116"/>
      <c r="AO362" s="116"/>
      <c r="AP362" s="116"/>
      <c r="AQ362" s="116"/>
      <c r="AR362" s="116"/>
      <c r="AS362" s="116"/>
      <c r="AT362" s="116"/>
      <c r="AU362" s="116"/>
      <c r="AV362" s="116"/>
      <c r="AW362" s="116"/>
      <c r="AX362" s="116"/>
      <c r="AY362" s="116"/>
      <c r="AZ362" s="116"/>
      <c r="BA362" s="116"/>
      <c r="BB362" s="116"/>
      <c r="BC362" s="116"/>
    </row>
    <row r="363" spans="1:55" x14ac:dyDescent="0.25">
      <c r="A363" s="116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6"/>
      <c r="Q363" s="116"/>
      <c r="R363" s="116"/>
      <c r="S363" s="116"/>
      <c r="T363" s="116"/>
      <c r="U363" s="116"/>
      <c r="V363" s="116"/>
      <c r="W363" s="116"/>
      <c r="X363" s="116"/>
      <c r="Y363" s="116"/>
      <c r="Z363" s="116"/>
      <c r="AA363" s="116"/>
      <c r="AB363" s="116"/>
      <c r="AC363" s="116"/>
      <c r="AD363" s="116"/>
      <c r="AE363" s="116"/>
      <c r="AF363" s="116"/>
      <c r="AG363" s="116"/>
      <c r="AH363" s="116"/>
      <c r="AI363" s="116"/>
      <c r="AJ363" s="116"/>
      <c r="AK363" s="116"/>
      <c r="AL363" s="116"/>
      <c r="AM363" s="116"/>
      <c r="AN363" s="116"/>
      <c r="AO363" s="116"/>
      <c r="AP363" s="116"/>
      <c r="AQ363" s="116"/>
      <c r="AR363" s="116"/>
      <c r="AS363" s="116"/>
      <c r="AT363" s="116"/>
      <c r="AU363" s="116"/>
      <c r="AV363" s="116"/>
      <c r="AW363" s="116"/>
      <c r="AX363" s="116"/>
      <c r="AY363" s="116"/>
      <c r="AZ363" s="116"/>
      <c r="BA363" s="116"/>
      <c r="BB363" s="116"/>
      <c r="BC363" s="116"/>
    </row>
    <row r="364" spans="1:55" x14ac:dyDescent="0.25">
      <c r="A364" s="116"/>
      <c r="B364" s="116"/>
      <c r="C364" s="116"/>
      <c r="D364" s="116"/>
      <c r="E364" s="116"/>
      <c r="F364" s="116"/>
      <c r="G364" s="116"/>
      <c r="H364" s="116"/>
      <c r="I364" s="116"/>
      <c r="J364" s="116"/>
      <c r="K364" s="116"/>
      <c r="L364" s="116"/>
      <c r="M364" s="116"/>
      <c r="N364" s="116"/>
      <c r="O364" s="116"/>
      <c r="P364" s="116"/>
      <c r="Q364" s="116"/>
      <c r="R364" s="116"/>
      <c r="S364" s="116"/>
      <c r="T364" s="116"/>
      <c r="U364" s="116"/>
      <c r="V364" s="116"/>
      <c r="W364" s="116"/>
      <c r="X364" s="116"/>
      <c r="Y364" s="116"/>
      <c r="Z364" s="116"/>
      <c r="AA364" s="116"/>
      <c r="AB364" s="116"/>
      <c r="AC364" s="116"/>
      <c r="AD364" s="116"/>
      <c r="AE364" s="116"/>
      <c r="AF364" s="116"/>
      <c r="AG364" s="116"/>
      <c r="AH364" s="116"/>
      <c r="AI364" s="116"/>
      <c r="AJ364" s="116"/>
      <c r="AK364" s="116"/>
      <c r="AL364" s="116"/>
      <c r="AM364" s="116"/>
      <c r="AN364" s="116"/>
      <c r="AO364" s="116"/>
      <c r="AP364" s="116"/>
      <c r="AQ364" s="116"/>
      <c r="AR364" s="116"/>
      <c r="AS364" s="116"/>
      <c r="AT364" s="116"/>
      <c r="AU364" s="116"/>
      <c r="AV364" s="116"/>
      <c r="AW364" s="116"/>
      <c r="AX364" s="116"/>
      <c r="AY364" s="116"/>
      <c r="AZ364" s="116"/>
      <c r="BA364" s="116"/>
      <c r="BB364" s="116"/>
      <c r="BC364" s="116"/>
    </row>
    <row r="365" spans="1:55" x14ac:dyDescent="0.25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  <c r="AA365" s="116"/>
      <c r="AB365" s="116"/>
      <c r="AC365" s="116"/>
      <c r="AD365" s="116"/>
      <c r="AE365" s="116"/>
      <c r="AF365" s="116"/>
      <c r="AG365" s="116"/>
      <c r="AH365" s="116"/>
      <c r="AI365" s="116"/>
      <c r="AJ365" s="116"/>
      <c r="AK365" s="116"/>
      <c r="AL365" s="116"/>
      <c r="AM365" s="116"/>
      <c r="AN365" s="116"/>
      <c r="AO365" s="116"/>
      <c r="AP365" s="116"/>
      <c r="AQ365" s="116"/>
      <c r="AR365" s="116"/>
      <c r="AS365" s="116"/>
      <c r="AT365" s="116"/>
      <c r="AU365" s="116"/>
      <c r="AV365" s="116"/>
      <c r="AW365" s="116"/>
      <c r="AX365" s="116"/>
      <c r="AY365" s="116"/>
      <c r="AZ365" s="116"/>
      <c r="BA365" s="116"/>
      <c r="BB365" s="116"/>
      <c r="BC365" s="116"/>
    </row>
    <row r="366" spans="1:55" x14ac:dyDescent="0.25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  <c r="AA366" s="116"/>
      <c r="AB366" s="116"/>
      <c r="AC366" s="116"/>
      <c r="AD366" s="116"/>
      <c r="AE366" s="116"/>
      <c r="AF366" s="116"/>
      <c r="AG366" s="116"/>
      <c r="AH366" s="116"/>
      <c r="AI366" s="116"/>
      <c r="AJ366" s="116"/>
      <c r="AK366" s="116"/>
      <c r="AL366" s="116"/>
      <c r="AM366" s="116"/>
      <c r="AN366" s="116"/>
      <c r="AO366" s="116"/>
      <c r="AP366" s="116"/>
      <c r="AQ366" s="116"/>
      <c r="AR366" s="116"/>
      <c r="AS366" s="116"/>
      <c r="AT366" s="116"/>
      <c r="AU366" s="116"/>
      <c r="AV366" s="116"/>
      <c r="AW366" s="116"/>
      <c r="AX366" s="116"/>
      <c r="AY366" s="116"/>
      <c r="AZ366" s="116"/>
      <c r="BA366" s="116"/>
      <c r="BB366" s="116"/>
      <c r="BC366" s="116"/>
    </row>
    <row r="367" spans="1:55" x14ac:dyDescent="0.25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  <c r="AA367" s="116"/>
      <c r="AB367" s="116"/>
      <c r="AC367" s="116"/>
      <c r="AD367" s="116"/>
      <c r="AE367" s="116"/>
      <c r="AF367" s="116"/>
      <c r="AG367" s="116"/>
      <c r="AH367" s="116"/>
      <c r="AI367" s="116"/>
      <c r="AJ367" s="116"/>
      <c r="AK367" s="116"/>
      <c r="AL367" s="116"/>
      <c r="AM367" s="116"/>
      <c r="AN367" s="116"/>
      <c r="AO367" s="116"/>
      <c r="AP367" s="116"/>
      <c r="AQ367" s="116"/>
      <c r="AR367" s="116"/>
      <c r="AS367" s="116"/>
      <c r="AT367" s="116"/>
      <c r="AU367" s="116"/>
      <c r="AV367" s="116"/>
      <c r="AW367" s="116"/>
      <c r="AX367" s="116"/>
      <c r="AY367" s="116"/>
      <c r="AZ367" s="116"/>
      <c r="BA367" s="116"/>
      <c r="BB367" s="116"/>
      <c r="BC367" s="116"/>
    </row>
    <row r="368" spans="1:55" x14ac:dyDescent="0.25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  <c r="AA368" s="116"/>
      <c r="AB368" s="116"/>
      <c r="AC368" s="116"/>
      <c r="AD368" s="116"/>
      <c r="AE368" s="116"/>
      <c r="AF368" s="116"/>
      <c r="AG368" s="116"/>
      <c r="AH368" s="116"/>
      <c r="AI368" s="116"/>
      <c r="AJ368" s="116"/>
      <c r="AK368" s="116"/>
      <c r="AL368" s="116"/>
      <c r="AM368" s="116"/>
      <c r="AN368" s="116"/>
      <c r="AO368" s="116"/>
      <c r="AP368" s="116"/>
      <c r="AQ368" s="116"/>
      <c r="AR368" s="116"/>
      <c r="AS368" s="116"/>
      <c r="AT368" s="116"/>
      <c r="AU368" s="116"/>
      <c r="AV368" s="116"/>
      <c r="AW368" s="116"/>
      <c r="AX368" s="116"/>
      <c r="AY368" s="116"/>
      <c r="AZ368" s="116"/>
      <c r="BA368" s="116"/>
      <c r="BB368" s="116"/>
      <c r="BC368" s="116"/>
    </row>
    <row r="369" spans="1:55" x14ac:dyDescent="0.25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  <c r="AA369" s="116"/>
      <c r="AB369" s="116"/>
      <c r="AC369" s="116"/>
      <c r="AD369" s="116"/>
      <c r="AE369" s="116"/>
      <c r="AF369" s="116"/>
      <c r="AG369" s="116"/>
      <c r="AH369" s="116"/>
      <c r="AI369" s="116"/>
      <c r="AJ369" s="116"/>
      <c r="AK369" s="116"/>
      <c r="AL369" s="116"/>
      <c r="AM369" s="116"/>
      <c r="AN369" s="116"/>
      <c r="AO369" s="116"/>
      <c r="AP369" s="116"/>
      <c r="AQ369" s="116"/>
      <c r="AR369" s="116"/>
      <c r="AS369" s="116"/>
      <c r="AT369" s="116"/>
      <c r="AU369" s="116"/>
      <c r="AV369" s="116"/>
      <c r="AW369" s="116"/>
      <c r="AX369" s="116"/>
      <c r="AY369" s="116"/>
      <c r="AZ369" s="116"/>
      <c r="BA369" s="116"/>
      <c r="BB369" s="116"/>
      <c r="BC369" s="116"/>
    </row>
    <row r="370" spans="1:55" x14ac:dyDescent="0.25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  <c r="AA370" s="116"/>
      <c r="AB370" s="116"/>
      <c r="AC370" s="116"/>
      <c r="AD370" s="116"/>
      <c r="AE370" s="116"/>
      <c r="AF370" s="116"/>
      <c r="AG370" s="116"/>
      <c r="AH370" s="116"/>
      <c r="AI370" s="116"/>
      <c r="AJ370" s="116"/>
      <c r="AK370" s="116"/>
      <c r="AL370" s="116"/>
      <c r="AM370" s="116"/>
      <c r="AN370" s="116"/>
      <c r="AO370" s="116"/>
      <c r="AP370" s="116"/>
      <c r="AQ370" s="116"/>
      <c r="AR370" s="116"/>
      <c r="AS370" s="116"/>
      <c r="AT370" s="116"/>
      <c r="AU370" s="116"/>
      <c r="AV370" s="116"/>
      <c r="AW370" s="116"/>
      <c r="AX370" s="116"/>
      <c r="AY370" s="116"/>
      <c r="AZ370" s="116"/>
      <c r="BA370" s="116"/>
      <c r="BB370" s="116"/>
      <c r="BC370" s="116"/>
    </row>
    <row r="371" spans="1:55" x14ac:dyDescent="0.25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  <c r="AA371" s="116"/>
      <c r="AB371" s="116"/>
      <c r="AC371" s="116"/>
      <c r="AD371" s="116"/>
      <c r="AE371" s="116"/>
      <c r="AF371" s="116"/>
      <c r="AG371" s="116"/>
      <c r="AH371" s="116"/>
      <c r="AI371" s="116"/>
      <c r="AJ371" s="116"/>
      <c r="AK371" s="116"/>
      <c r="AL371" s="116"/>
      <c r="AM371" s="116"/>
      <c r="AN371" s="116"/>
      <c r="AO371" s="116"/>
      <c r="AP371" s="116"/>
      <c r="AQ371" s="116"/>
      <c r="AR371" s="116"/>
      <c r="AS371" s="116"/>
      <c r="AT371" s="116"/>
      <c r="AU371" s="116"/>
      <c r="AV371" s="116"/>
      <c r="AW371" s="116"/>
      <c r="AX371" s="116"/>
      <c r="AY371" s="116"/>
      <c r="AZ371" s="116"/>
      <c r="BA371" s="116"/>
      <c r="BB371" s="116"/>
      <c r="BC371" s="116"/>
    </row>
    <row r="372" spans="1:55" x14ac:dyDescent="0.25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  <c r="AA372" s="116"/>
      <c r="AB372" s="116"/>
      <c r="AC372" s="116"/>
      <c r="AD372" s="116"/>
      <c r="AE372" s="116"/>
      <c r="AF372" s="116"/>
      <c r="AG372" s="116"/>
      <c r="AH372" s="116"/>
      <c r="AI372" s="116"/>
      <c r="AJ372" s="116"/>
      <c r="AK372" s="116"/>
      <c r="AL372" s="116"/>
      <c r="AM372" s="116"/>
      <c r="AN372" s="116"/>
      <c r="AO372" s="116"/>
      <c r="AP372" s="116"/>
      <c r="AQ372" s="116"/>
      <c r="AR372" s="116"/>
      <c r="AS372" s="116"/>
      <c r="AT372" s="116"/>
      <c r="AU372" s="116"/>
      <c r="AV372" s="116"/>
      <c r="AW372" s="116"/>
      <c r="AX372" s="116"/>
      <c r="AY372" s="116"/>
      <c r="AZ372" s="116"/>
      <c r="BA372" s="116"/>
      <c r="BB372" s="116"/>
      <c r="BC372" s="116"/>
    </row>
    <row r="373" spans="1:55" x14ac:dyDescent="0.25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  <c r="AA373" s="116"/>
      <c r="AB373" s="116"/>
      <c r="AC373" s="116"/>
      <c r="AD373" s="116"/>
      <c r="AE373" s="116"/>
      <c r="AF373" s="116"/>
      <c r="AG373" s="116"/>
      <c r="AH373" s="116"/>
      <c r="AI373" s="116"/>
      <c r="AJ373" s="116"/>
      <c r="AK373" s="116"/>
      <c r="AL373" s="116"/>
      <c r="AM373" s="116"/>
      <c r="AN373" s="116"/>
      <c r="AO373" s="116"/>
      <c r="AP373" s="116"/>
      <c r="AQ373" s="116"/>
      <c r="AR373" s="116"/>
      <c r="AS373" s="116"/>
      <c r="AT373" s="116"/>
      <c r="AU373" s="116"/>
      <c r="AV373" s="116"/>
      <c r="AW373" s="116"/>
      <c r="AX373" s="116"/>
      <c r="AY373" s="116"/>
      <c r="AZ373" s="116"/>
      <c r="BA373" s="116"/>
      <c r="BB373" s="116"/>
      <c r="BC373" s="116"/>
    </row>
    <row r="374" spans="1:55" x14ac:dyDescent="0.25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  <c r="AA374" s="116"/>
      <c r="AB374" s="116"/>
      <c r="AC374" s="116"/>
      <c r="AD374" s="116"/>
      <c r="AE374" s="116"/>
      <c r="AF374" s="116"/>
      <c r="AG374" s="116"/>
      <c r="AH374" s="116"/>
      <c r="AI374" s="116"/>
      <c r="AJ374" s="116"/>
      <c r="AK374" s="116"/>
      <c r="AL374" s="116"/>
      <c r="AM374" s="116"/>
      <c r="AN374" s="116"/>
      <c r="AO374" s="116"/>
      <c r="AP374" s="116"/>
      <c r="AQ374" s="116"/>
      <c r="AR374" s="116"/>
      <c r="AS374" s="116"/>
      <c r="AT374" s="116"/>
      <c r="AU374" s="116"/>
      <c r="AV374" s="116"/>
      <c r="AW374" s="116"/>
      <c r="AX374" s="116"/>
      <c r="AY374" s="116"/>
      <c r="AZ374" s="116"/>
      <c r="BA374" s="116"/>
      <c r="BB374" s="116"/>
      <c r="BC374" s="116"/>
    </row>
    <row r="375" spans="1:55" x14ac:dyDescent="0.25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  <c r="AA375" s="116"/>
      <c r="AB375" s="116"/>
      <c r="AC375" s="116"/>
      <c r="AD375" s="116"/>
      <c r="AE375" s="116"/>
      <c r="AF375" s="116"/>
      <c r="AG375" s="116"/>
      <c r="AH375" s="116"/>
      <c r="AI375" s="116"/>
      <c r="AJ375" s="116"/>
      <c r="AK375" s="116"/>
      <c r="AL375" s="116"/>
      <c r="AM375" s="116"/>
      <c r="AN375" s="116"/>
      <c r="AO375" s="116"/>
      <c r="AP375" s="116"/>
      <c r="AQ375" s="116"/>
      <c r="AR375" s="116"/>
      <c r="AS375" s="116"/>
      <c r="AT375" s="116"/>
      <c r="AU375" s="116"/>
      <c r="AV375" s="116"/>
      <c r="AW375" s="116"/>
      <c r="AX375" s="116"/>
      <c r="AY375" s="116"/>
      <c r="AZ375" s="116"/>
      <c r="BA375" s="116"/>
      <c r="BB375" s="116"/>
      <c r="BC375" s="116"/>
    </row>
    <row r="376" spans="1:55" x14ac:dyDescent="0.2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  <c r="AA376" s="116"/>
      <c r="AB376" s="116"/>
      <c r="AC376" s="116"/>
      <c r="AD376" s="116"/>
      <c r="AE376" s="116"/>
      <c r="AF376" s="116"/>
      <c r="AG376" s="116"/>
      <c r="AH376" s="116"/>
      <c r="AI376" s="116"/>
      <c r="AJ376" s="116"/>
      <c r="AK376" s="116"/>
      <c r="AL376" s="116"/>
      <c r="AM376" s="116"/>
      <c r="AN376" s="116"/>
      <c r="AO376" s="116"/>
      <c r="AP376" s="116"/>
      <c r="AQ376" s="116"/>
      <c r="AR376" s="116"/>
      <c r="AS376" s="116"/>
      <c r="AT376" s="116"/>
      <c r="AU376" s="116"/>
      <c r="AV376" s="116"/>
      <c r="AW376" s="116"/>
      <c r="AX376" s="116"/>
      <c r="AY376" s="116"/>
      <c r="AZ376" s="116"/>
      <c r="BA376" s="116"/>
      <c r="BB376" s="116"/>
      <c r="BC376" s="116"/>
    </row>
    <row r="377" spans="1:55" x14ac:dyDescent="0.2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  <c r="AA377" s="116"/>
      <c r="AB377" s="116"/>
      <c r="AC377" s="116"/>
      <c r="AD377" s="116"/>
      <c r="AE377" s="116"/>
      <c r="AF377" s="116"/>
      <c r="AG377" s="116"/>
      <c r="AH377" s="116"/>
      <c r="AI377" s="116"/>
      <c r="AJ377" s="116"/>
      <c r="AK377" s="116"/>
      <c r="AL377" s="116"/>
      <c r="AM377" s="116"/>
      <c r="AN377" s="116"/>
      <c r="AO377" s="116"/>
      <c r="AP377" s="116"/>
      <c r="AQ377" s="116"/>
      <c r="AR377" s="116"/>
      <c r="AS377" s="116"/>
      <c r="AT377" s="116"/>
      <c r="AU377" s="116"/>
      <c r="AV377" s="116"/>
      <c r="AW377" s="116"/>
      <c r="AX377" s="116"/>
      <c r="AY377" s="116"/>
      <c r="AZ377" s="116"/>
      <c r="BA377" s="116"/>
      <c r="BB377" s="116"/>
      <c r="BC377" s="116"/>
    </row>
    <row r="378" spans="1:55" x14ac:dyDescent="0.2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  <c r="AA378" s="116"/>
      <c r="AB378" s="116"/>
      <c r="AC378" s="116"/>
      <c r="AD378" s="116"/>
      <c r="AE378" s="116"/>
      <c r="AF378" s="116"/>
      <c r="AG378" s="116"/>
      <c r="AH378" s="116"/>
      <c r="AI378" s="116"/>
      <c r="AJ378" s="116"/>
      <c r="AK378" s="116"/>
      <c r="AL378" s="116"/>
      <c r="AM378" s="116"/>
      <c r="AN378" s="116"/>
      <c r="AO378" s="116"/>
      <c r="AP378" s="116"/>
      <c r="AQ378" s="116"/>
      <c r="AR378" s="116"/>
      <c r="AS378" s="116"/>
      <c r="AT378" s="116"/>
      <c r="AU378" s="116"/>
      <c r="AV378" s="116"/>
      <c r="AW378" s="116"/>
      <c r="AX378" s="116"/>
      <c r="AY378" s="116"/>
      <c r="AZ378" s="116"/>
      <c r="BA378" s="116"/>
      <c r="BB378" s="116"/>
      <c r="BC378" s="116"/>
    </row>
    <row r="379" spans="1:55" x14ac:dyDescent="0.2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  <c r="AA379" s="116"/>
      <c r="AB379" s="116"/>
      <c r="AC379" s="116"/>
      <c r="AD379" s="116"/>
      <c r="AE379" s="116"/>
      <c r="AF379" s="116"/>
      <c r="AG379" s="116"/>
      <c r="AH379" s="116"/>
      <c r="AI379" s="116"/>
      <c r="AJ379" s="116"/>
      <c r="AK379" s="116"/>
      <c r="AL379" s="116"/>
      <c r="AM379" s="116"/>
      <c r="AN379" s="116"/>
      <c r="AO379" s="116"/>
      <c r="AP379" s="116"/>
      <c r="AQ379" s="116"/>
      <c r="AR379" s="116"/>
      <c r="AS379" s="116"/>
      <c r="AT379" s="116"/>
      <c r="AU379" s="116"/>
      <c r="AV379" s="116"/>
      <c r="AW379" s="116"/>
      <c r="AX379" s="116"/>
      <c r="AY379" s="116"/>
      <c r="AZ379" s="116"/>
      <c r="BA379" s="116"/>
      <c r="BB379" s="116"/>
      <c r="BC379" s="116"/>
    </row>
    <row r="380" spans="1:55" x14ac:dyDescent="0.2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  <c r="AA380" s="116"/>
      <c r="AB380" s="116"/>
      <c r="AC380" s="116"/>
      <c r="AD380" s="116"/>
      <c r="AE380" s="116"/>
      <c r="AF380" s="116"/>
      <c r="AG380" s="116"/>
      <c r="AH380" s="116"/>
      <c r="AI380" s="116"/>
      <c r="AJ380" s="116"/>
      <c r="AK380" s="116"/>
      <c r="AL380" s="116"/>
      <c r="AM380" s="116"/>
      <c r="AN380" s="116"/>
      <c r="AO380" s="116"/>
      <c r="AP380" s="116"/>
      <c r="AQ380" s="116"/>
      <c r="AR380" s="116"/>
      <c r="AS380" s="116"/>
      <c r="AT380" s="116"/>
      <c r="AU380" s="116"/>
      <c r="AV380" s="116"/>
      <c r="AW380" s="116"/>
      <c r="AX380" s="116"/>
      <c r="AY380" s="116"/>
      <c r="AZ380" s="116"/>
      <c r="BA380" s="116"/>
      <c r="BB380" s="116"/>
      <c r="BC380" s="116"/>
    </row>
    <row r="381" spans="1:55" x14ac:dyDescent="0.2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  <c r="AA381" s="116"/>
      <c r="AB381" s="116"/>
      <c r="AC381" s="116"/>
      <c r="AD381" s="116"/>
      <c r="AE381" s="116"/>
      <c r="AF381" s="116"/>
      <c r="AG381" s="116"/>
      <c r="AH381" s="116"/>
      <c r="AI381" s="116"/>
      <c r="AJ381" s="116"/>
      <c r="AK381" s="116"/>
      <c r="AL381" s="116"/>
      <c r="AM381" s="116"/>
      <c r="AN381" s="116"/>
      <c r="AO381" s="116"/>
      <c r="AP381" s="116"/>
      <c r="AQ381" s="116"/>
      <c r="AR381" s="116"/>
      <c r="AS381" s="116"/>
      <c r="AT381" s="116"/>
      <c r="AU381" s="116"/>
      <c r="AV381" s="116"/>
      <c r="AW381" s="116"/>
      <c r="AX381" s="116"/>
      <c r="AY381" s="116"/>
      <c r="AZ381" s="116"/>
      <c r="BA381" s="116"/>
      <c r="BB381" s="116"/>
      <c r="BC381" s="116"/>
    </row>
    <row r="382" spans="1:55" x14ac:dyDescent="0.2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  <c r="AA382" s="116"/>
      <c r="AB382" s="116"/>
      <c r="AC382" s="116"/>
      <c r="AD382" s="116"/>
      <c r="AE382" s="116"/>
      <c r="AF382" s="116"/>
      <c r="AG382" s="116"/>
      <c r="AH382" s="116"/>
      <c r="AI382" s="116"/>
      <c r="AJ382" s="116"/>
      <c r="AK382" s="116"/>
      <c r="AL382" s="116"/>
      <c r="AM382" s="116"/>
      <c r="AN382" s="116"/>
      <c r="AO382" s="116"/>
      <c r="AP382" s="116"/>
      <c r="AQ382" s="116"/>
      <c r="AR382" s="116"/>
      <c r="AS382" s="116"/>
      <c r="AT382" s="116"/>
      <c r="AU382" s="116"/>
      <c r="AV382" s="116"/>
      <c r="AW382" s="116"/>
      <c r="AX382" s="116"/>
      <c r="AY382" s="116"/>
      <c r="AZ382" s="116"/>
      <c r="BA382" s="116"/>
      <c r="BB382" s="116"/>
      <c r="BC382" s="116"/>
    </row>
    <row r="383" spans="1:55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  <c r="AA383" s="116"/>
      <c r="AB383" s="116"/>
      <c r="AC383" s="116"/>
      <c r="AD383" s="116"/>
      <c r="AE383" s="116"/>
      <c r="AF383" s="116"/>
      <c r="AG383" s="116"/>
      <c r="AH383" s="116"/>
      <c r="AI383" s="116"/>
      <c r="AJ383" s="116"/>
      <c r="AK383" s="116"/>
      <c r="AL383" s="116"/>
      <c r="AM383" s="116"/>
      <c r="AN383" s="116"/>
      <c r="AO383" s="116"/>
      <c r="AP383" s="116"/>
      <c r="AQ383" s="116"/>
      <c r="AR383" s="116"/>
      <c r="AS383" s="116"/>
      <c r="AT383" s="116"/>
      <c r="AU383" s="116"/>
      <c r="AV383" s="116"/>
      <c r="AW383" s="116"/>
      <c r="AX383" s="116"/>
      <c r="AY383" s="116"/>
      <c r="AZ383" s="116"/>
      <c r="BA383" s="116"/>
      <c r="BB383" s="116"/>
      <c r="BC383" s="116"/>
    </row>
    <row r="384" spans="1:55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H384" s="116"/>
      <c r="AI384" s="116"/>
      <c r="AJ384" s="116"/>
      <c r="AK384" s="116"/>
      <c r="AL384" s="116"/>
      <c r="AM384" s="116"/>
      <c r="AN384" s="116"/>
      <c r="AO384" s="116"/>
      <c r="AP384" s="116"/>
      <c r="AQ384" s="116"/>
      <c r="AR384" s="116"/>
      <c r="AS384" s="116"/>
      <c r="AT384" s="116"/>
      <c r="AU384" s="116"/>
      <c r="AV384" s="116"/>
      <c r="AW384" s="116"/>
      <c r="AX384" s="116"/>
      <c r="AY384" s="116"/>
      <c r="AZ384" s="116"/>
      <c r="BA384" s="116"/>
      <c r="BB384" s="116"/>
      <c r="BC384" s="116"/>
    </row>
    <row r="385" spans="1:55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H385" s="116"/>
      <c r="AI385" s="116"/>
      <c r="AJ385" s="116"/>
      <c r="AK385" s="116"/>
      <c r="AL385" s="116"/>
      <c r="AM385" s="116"/>
      <c r="AN385" s="116"/>
      <c r="AO385" s="116"/>
      <c r="AP385" s="116"/>
      <c r="AQ385" s="116"/>
      <c r="AR385" s="116"/>
      <c r="AS385" s="116"/>
      <c r="AT385" s="116"/>
      <c r="AU385" s="116"/>
      <c r="AV385" s="116"/>
      <c r="AW385" s="116"/>
      <c r="AX385" s="116"/>
      <c r="AY385" s="116"/>
      <c r="AZ385" s="116"/>
      <c r="BA385" s="116"/>
      <c r="BB385" s="116"/>
      <c r="BC385" s="116"/>
    </row>
    <row r="386" spans="1:55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H386" s="116"/>
      <c r="AI386" s="116"/>
      <c r="AJ386" s="116"/>
      <c r="AK386" s="116"/>
      <c r="AL386" s="116"/>
      <c r="AM386" s="116"/>
      <c r="AN386" s="116"/>
      <c r="AO386" s="116"/>
      <c r="AP386" s="116"/>
      <c r="AQ386" s="116"/>
      <c r="AR386" s="116"/>
      <c r="AS386" s="116"/>
      <c r="AT386" s="116"/>
      <c r="AU386" s="116"/>
      <c r="AV386" s="116"/>
      <c r="AW386" s="116"/>
      <c r="AX386" s="116"/>
      <c r="AY386" s="116"/>
      <c r="AZ386" s="116"/>
      <c r="BA386" s="116"/>
      <c r="BB386" s="116"/>
      <c r="BC386" s="116"/>
    </row>
    <row r="387" spans="1:55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H387" s="116"/>
      <c r="AI387" s="116"/>
      <c r="AJ387" s="116"/>
      <c r="AK387" s="116"/>
      <c r="AL387" s="116"/>
      <c r="AM387" s="116"/>
      <c r="AN387" s="116"/>
      <c r="AO387" s="116"/>
      <c r="AP387" s="116"/>
      <c r="AQ387" s="116"/>
      <c r="AR387" s="116"/>
      <c r="AS387" s="116"/>
      <c r="AT387" s="116"/>
      <c r="AU387" s="116"/>
      <c r="AV387" s="116"/>
      <c r="AW387" s="116"/>
      <c r="AX387" s="116"/>
      <c r="AY387" s="116"/>
      <c r="AZ387" s="116"/>
      <c r="BA387" s="116"/>
      <c r="BB387" s="116"/>
      <c r="BC387" s="116"/>
    </row>
    <row r="388" spans="1:55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H388" s="116"/>
      <c r="AI388" s="116"/>
      <c r="AJ388" s="116"/>
      <c r="AK388" s="116"/>
      <c r="AL388" s="116"/>
      <c r="AM388" s="116"/>
      <c r="AN388" s="116"/>
      <c r="AO388" s="116"/>
      <c r="AP388" s="116"/>
      <c r="AQ388" s="116"/>
      <c r="AR388" s="116"/>
      <c r="AS388" s="116"/>
      <c r="AT388" s="116"/>
      <c r="AU388" s="116"/>
      <c r="AV388" s="116"/>
      <c r="AW388" s="116"/>
      <c r="AX388" s="116"/>
      <c r="AY388" s="116"/>
      <c r="AZ388" s="116"/>
      <c r="BA388" s="116"/>
      <c r="BB388" s="116"/>
      <c r="BC388" s="116"/>
    </row>
    <row r="389" spans="1:55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H389" s="116"/>
      <c r="AI389" s="116"/>
      <c r="AJ389" s="116"/>
      <c r="AK389" s="116"/>
      <c r="AL389" s="116"/>
      <c r="AM389" s="116"/>
      <c r="AN389" s="116"/>
      <c r="AO389" s="116"/>
      <c r="AP389" s="116"/>
      <c r="AQ389" s="116"/>
      <c r="AR389" s="116"/>
      <c r="AS389" s="116"/>
      <c r="AT389" s="116"/>
      <c r="AU389" s="116"/>
      <c r="AV389" s="116"/>
      <c r="AW389" s="116"/>
      <c r="AX389" s="116"/>
      <c r="AY389" s="116"/>
      <c r="AZ389" s="116"/>
      <c r="BA389" s="116"/>
      <c r="BB389" s="116"/>
      <c r="BC389" s="116"/>
    </row>
    <row r="390" spans="1:55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H390" s="116"/>
      <c r="AI390" s="116"/>
      <c r="AJ390" s="116"/>
      <c r="AK390" s="116"/>
      <c r="AL390" s="116"/>
      <c r="AM390" s="116"/>
      <c r="AN390" s="116"/>
      <c r="AO390" s="116"/>
      <c r="AP390" s="116"/>
      <c r="AQ390" s="116"/>
      <c r="AR390" s="116"/>
      <c r="AS390" s="116"/>
      <c r="AT390" s="116"/>
      <c r="AU390" s="116"/>
      <c r="AV390" s="116"/>
      <c r="AW390" s="116"/>
      <c r="AX390" s="116"/>
      <c r="AY390" s="116"/>
      <c r="AZ390" s="116"/>
      <c r="BA390" s="116"/>
      <c r="BB390" s="116"/>
      <c r="BC390" s="116"/>
    </row>
    <row r="391" spans="1:55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H391" s="116"/>
      <c r="AI391" s="116"/>
      <c r="AJ391" s="116"/>
      <c r="AK391" s="116"/>
      <c r="AL391" s="116"/>
      <c r="AM391" s="116"/>
      <c r="AN391" s="116"/>
      <c r="AO391" s="116"/>
      <c r="AP391" s="116"/>
      <c r="AQ391" s="116"/>
      <c r="AR391" s="116"/>
      <c r="AS391" s="116"/>
      <c r="AT391" s="116"/>
      <c r="AU391" s="116"/>
      <c r="AV391" s="116"/>
      <c r="AW391" s="116"/>
      <c r="AX391" s="116"/>
      <c r="AY391" s="116"/>
      <c r="AZ391" s="116"/>
      <c r="BA391" s="116"/>
      <c r="BB391" s="116"/>
      <c r="BC391" s="116"/>
    </row>
    <row r="392" spans="1:55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H392" s="116"/>
      <c r="AI392" s="116"/>
      <c r="AJ392" s="116"/>
      <c r="AK392" s="116"/>
      <c r="AL392" s="116"/>
      <c r="AM392" s="116"/>
      <c r="AN392" s="116"/>
      <c r="AO392" s="116"/>
      <c r="AP392" s="116"/>
      <c r="AQ392" s="116"/>
      <c r="AR392" s="116"/>
      <c r="AS392" s="116"/>
      <c r="AT392" s="116"/>
      <c r="AU392" s="116"/>
      <c r="AV392" s="116"/>
      <c r="AW392" s="116"/>
      <c r="AX392" s="116"/>
      <c r="AY392" s="116"/>
      <c r="AZ392" s="116"/>
      <c r="BA392" s="116"/>
      <c r="BB392" s="116"/>
      <c r="BC392" s="116"/>
    </row>
    <row r="393" spans="1:55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H393" s="116"/>
      <c r="AI393" s="116"/>
      <c r="AJ393" s="116"/>
      <c r="AK393" s="116"/>
      <c r="AL393" s="116"/>
      <c r="AM393" s="116"/>
      <c r="AN393" s="116"/>
      <c r="AO393" s="116"/>
      <c r="AP393" s="116"/>
      <c r="AQ393" s="116"/>
      <c r="AR393" s="116"/>
      <c r="AS393" s="116"/>
      <c r="AT393" s="116"/>
      <c r="AU393" s="116"/>
      <c r="AV393" s="116"/>
      <c r="AW393" s="116"/>
      <c r="AX393" s="116"/>
      <c r="AY393" s="116"/>
      <c r="AZ393" s="116"/>
      <c r="BA393" s="116"/>
      <c r="BB393" s="116"/>
      <c r="BC393" s="116"/>
    </row>
    <row r="394" spans="1:55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H394" s="116"/>
      <c r="AI394" s="116"/>
      <c r="AJ394" s="116"/>
      <c r="AK394" s="116"/>
      <c r="AL394" s="116"/>
      <c r="AM394" s="116"/>
      <c r="AN394" s="116"/>
      <c r="AO394" s="116"/>
      <c r="AP394" s="116"/>
      <c r="AQ394" s="116"/>
      <c r="AR394" s="116"/>
      <c r="AS394" s="116"/>
      <c r="AT394" s="116"/>
      <c r="AU394" s="116"/>
      <c r="AV394" s="116"/>
      <c r="AW394" s="116"/>
      <c r="AX394" s="116"/>
      <c r="AY394" s="116"/>
      <c r="AZ394" s="116"/>
      <c r="BA394" s="116"/>
      <c r="BB394" s="116"/>
      <c r="BC394" s="116"/>
    </row>
    <row r="395" spans="1:55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H395" s="116"/>
      <c r="AI395" s="116"/>
      <c r="AJ395" s="116"/>
      <c r="AK395" s="116"/>
      <c r="AL395" s="116"/>
      <c r="AM395" s="116"/>
      <c r="AN395" s="116"/>
      <c r="AO395" s="116"/>
      <c r="AP395" s="116"/>
      <c r="AQ395" s="116"/>
      <c r="AR395" s="116"/>
      <c r="AS395" s="116"/>
      <c r="AT395" s="116"/>
      <c r="AU395" s="116"/>
      <c r="AV395" s="116"/>
      <c r="AW395" s="116"/>
      <c r="AX395" s="116"/>
      <c r="AY395" s="116"/>
      <c r="AZ395" s="116"/>
      <c r="BA395" s="116"/>
      <c r="BB395" s="116"/>
      <c r="BC395" s="116"/>
    </row>
    <row r="396" spans="1:55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H396" s="116"/>
      <c r="AI396" s="116"/>
      <c r="AJ396" s="116"/>
      <c r="AK396" s="116"/>
      <c r="AL396" s="116"/>
      <c r="AM396" s="116"/>
      <c r="AN396" s="116"/>
      <c r="AO396" s="116"/>
      <c r="AP396" s="116"/>
      <c r="AQ396" s="116"/>
      <c r="AR396" s="116"/>
      <c r="AS396" s="116"/>
      <c r="AT396" s="116"/>
      <c r="AU396" s="116"/>
      <c r="AV396" s="116"/>
      <c r="AW396" s="116"/>
      <c r="AX396" s="116"/>
      <c r="AY396" s="116"/>
      <c r="AZ396" s="116"/>
      <c r="BA396" s="116"/>
      <c r="BB396" s="116"/>
      <c r="BC396" s="116"/>
    </row>
    <row r="397" spans="1:55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H397" s="116"/>
      <c r="AI397" s="116"/>
      <c r="AJ397" s="116"/>
      <c r="AK397" s="116"/>
      <c r="AL397" s="116"/>
      <c r="AM397" s="116"/>
      <c r="AN397" s="116"/>
      <c r="AO397" s="116"/>
      <c r="AP397" s="116"/>
      <c r="AQ397" s="116"/>
      <c r="AR397" s="116"/>
      <c r="AS397" s="116"/>
      <c r="AT397" s="116"/>
      <c r="AU397" s="116"/>
      <c r="AV397" s="116"/>
      <c r="AW397" s="116"/>
      <c r="AX397" s="116"/>
      <c r="AY397" s="116"/>
      <c r="AZ397" s="116"/>
      <c r="BA397" s="116"/>
      <c r="BB397" s="116"/>
      <c r="BC397" s="116"/>
    </row>
    <row r="398" spans="1:55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H398" s="116"/>
      <c r="AI398" s="116"/>
      <c r="AJ398" s="116"/>
      <c r="AK398" s="116"/>
      <c r="AL398" s="116"/>
      <c r="AM398" s="116"/>
      <c r="AN398" s="116"/>
      <c r="AO398" s="116"/>
      <c r="AP398" s="116"/>
      <c r="AQ398" s="116"/>
      <c r="AR398" s="116"/>
      <c r="AS398" s="116"/>
      <c r="AT398" s="116"/>
      <c r="AU398" s="116"/>
      <c r="AV398" s="116"/>
      <c r="AW398" s="116"/>
      <c r="AX398" s="116"/>
      <c r="AY398" s="116"/>
      <c r="AZ398" s="116"/>
      <c r="BA398" s="116"/>
      <c r="BB398" s="116"/>
      <c r="BC398" s="116"/>
    </row>
    <row r="399" spans="1:55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H399" s="116"/>
      <c r="AI399" s="116"/>
      <c r="AJ399" s="116"/>
      <c r="AK399" s="116"/>
      <c r="AL399" s="116"/>
      <c r="AM399" s="116"/>
      <c r="AN399" s="116"/>
      <c r="AO399" s="116"/>
      <c r="AP399" s="116"/>
      <c r="AQ399" s="116"/>
      <c r="AR399" s="116"/>
      <c r="AS399" s="116"/>
      <c r="AT399" s="116"/>
      <c r="AU399" s="116"/>
      <c r="AV399" s="116"/>
      <c r="AW399" s="116"/>
      <c r="AX399" s="116"/>
      <c r="AY399" s="116"/>
      <c r="AZ399" s="116"/>
      <c r="BA399" s="116"/>
      <c r="BB399" s="116"/>
      <c r="BC399" s="116"/>
    </row>
    <row r="400" spans="1:55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H400" s="116"/>
      <c r="AI400" s="116"/>
      <c r="AJ400" s="116"/>
      <c r="AK400" s="116"/>
      <c r="AL400" s="116"/>
      <c r="AM400" s="116"/>
      <c r="AN400" s="116"/>
      <c r="AO400" s="116"/>
      <c r="AP400" s="116"/>
      <c r="AQ400" s="116"/>
      <c r="AR400" s="116"/>
      <c r="AS400" s="116"/>
      <c r="AT400" s="116"/>
      <c r="AU400" s="116"/>
      <c r="AV400" s="116"/>
      <c r="AW400" s="116"/>
      <c r="AX400" s="116"/>
      <c r="AY400" s="116"/>
      <c r="AZ400" s="116"/>
      <c r="BA400" s="116"/>
      <c r="BB400" s="116"/>
      <c r="BC400" s="116"/>
    </row>
    <row r="401" spans="1:55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H401" s="116"/>
      <c r="AI401" s="116"/>
      <c r="AJ401" s="116"/>
      <c r="AK401" s="116"/>
      <c r="AL401" s="116"/>
      <c r="AM401" s="116"/>
      <c r="AN401" s="116"/>
      <c r="AO401" s="116"/>
      <c r="AP401" s="116"/>
      <c r="AQ401" s="116"/>
      <c r="AR401" s="116"/>
      <c r="AS401" s="116"/>
      <c r="AT401" s="116"/>
      <c r="AU401" s="116"/>
      <c r="AV401" s="116"/>
      <c r="AW401" s="116"/>
      <c r="AX401" s="116"/>
      <c r="AY401" s="116"/>
      <c r="AZ401" s="116"/>
      <c r="BA401" s="116"/>
      <c r="BB401" s="116"/>
      <c r="BC401" s="116"/>
    </row>
    <row r="402" spans="1:55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H402" s="116"/>
      <c r="AI402" s="116"/>
      <c r="AJ402" s="116"/>
      <c r="AK402" s="116"/>
      <c r="AL402" s="116"/>
      <c r="AM402" s="116"/>
      <c r="AN402" s="116"/>
      <c r="AO402" s="116"/>
      <c r="AP402" s="116"/>
      <c r="AQ402" s="116"/>
      <c r="AR402" s="116"/>
      <c r="AS402" s="116"/>
      <c r="AT402" s="116"/>
      <c r="AU402" s="116"/>
      <c r="AV402" s="116"/>
      <c r="AW402" s="116"/>
      <c r="AX402" s="116"/>
      <c r="AY402" s="116"/>
      <c r="AZ402" s="116"/>
      <c r="BA402" s="116"/>
      <c r="BB402" s="116"/>
      <c r="BC402" s="116"/>
    </row>
    <row r="403" spans="1:55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H403" s="116"/>
      <c r="AI403" s="116"/>
      <c r="AJ403" s="116"/>
      <c r="AK403" s="116"/>
      <c r="AL403" s="116"/>
      <c r="AM403" s="116"/>
      <c r="AN403" s="116"/>
      <c r="AO403" s="116"/>
      <c r="AP403" s="116"/>
      <c r="AQ403" s="116"/>
      <c r="AR403" s="116"/>
      <c r="AS403" s="116"/>
      <c r="AT403" s="116"/>
      <c r="AU403" s="116"/>
      <c r="AV403" s="116"/>
      <c r="AW403" s="116"/>
      <c r="AX403" s="116"/>
      <c r="AY403" s="116"/>
      <c r="AZ403" s="116"/>
      <c r="BA403" s="116"/>
      <c r="BB403" s="116"/>
      <c r="BC403" s="116"/>
    </row>
    <row r="404" spans="1:55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H404" s="116"/>
      <c r="AI404" s="116"/>
      <c r="AJ404" s="116"/>
      <c r="AK404" s="116"/>
      <c r="AL404" s="116"/>
      <c r="AM404" s="116"/>
      <c r="AN404" s="116"/>
      <c r="AO404" s="116"/>
      <c r="AP404" s="116"/>
      <c r="AQ404" s="116"/>
      <c r="AR404" s="116"/>
      <c r="AS404" s="116"/>
      <c r="AT404" s="116"/>
      <c r="AU404" s="116"/>
      <c r="AV404" s="116"/>
      <c r="AW404" s="116"/>
      <c r="AX404" s="116"/>
      <c r="AY404" s="116"/>
      <c r="AZ404" s="116"/>
      <c r="BA404" s="116"/>
      <c r="BB404" s="116"/>
      <c r="BC404" s="116"/>
    </row>
    <row r="405" spans="1:55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H405" s="116"/>
      <c r="AI405" s="116"/>
      <c r="AJ405" s="116"/>
      <c r="AK405" s="116"/>
      <c r="AL405" s="116"/>
      <c r="AM405" s="116"/>
      <c r="AN405" s="116"/>
      <c r="AO405" s="116"/>
      <c r="AP405" s="116"/>
      <c r="AQ405" s="116"/>
      <c r="AR405" s="116"/>
      <c r="AS405" s="116"/>
      <c r="AT405" s="116"/>
      <c r="AU405" s="116"/>
      <c r="AV405" s="116"/>
      <c r="AW405" s="116"/>
      <c r="AX405" s="116"/>
      <c r="AY405" s="116"/>
      <c r="AZ405" s="116"/>
      <c r="BA405" s="116"/>
      <c r="BB405" s="116"/>
      <c r="BC405" s="116"/>
    </row>
    <row r="406" spans="1:55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H406" s="116"/>
      <c r="AI406" s="116"/>
      <c r="AJ406" s="116"/>
      <c r="AK406" s="116"/>
      <c r="AL406" s="116"/>
      <c r="AM406" s="116"/>
      <c r="AN406" s="116"/>
      <c r="AO406" s="116"/>
      <c r="AP406" s="116"/>
      <c r="AQ406" s="116"/>
      <c r="AR406" s="116"/>
      <c r="AS406" s="116"/>
      <c r="AT406" s="116"/>
      <c r="AU406" s="116"/>
      <c r="AV406" s="116"/>
      <c r="AW406" s="116"/>
      <c r="AX406" s="116"/>
      <c r="AY406" s="116"/>
      <c r="AZ406" s="116"/>
      <c r="BA406" s="116"/>
      <c r="BB406" s="116"/>
      <c r="BC406" s="116"/>
    </row>
    <row r="407" spans="1:55" x14ac:dyDescent="0.25">
      <c r="A407" s="116"/>
      <c r="B407" s="116"/>
      <c r="C407" s="116"/>
      <c r="D407" s="116"/>
      <c r="E407" s="116"/>
      <c r="F407" s="116"/>
      <c r="G407" s="116"/>
      <c r="H407" s="116"/>
      <c r="I407" s="116"/>
      <c r="J407" s="116"/>
      <c r="K407" s="116"/>
      <c r="L407" s="116"/>
      <c r="M407" s="116"/>
      <c r="N407" s="116"/>
      <c r="O407" s="116"/>
      <c r="P407" s="116"/>
      <c r="Q407" s="116"/>
      <c r="R407" s="116"/>
      <c r="S407" s="116"/>
      <c r="T407" s="116"/>
      <c r="U407" s="116"/>
      <c r="V407" s="116"/>
      <c r="W407" s="116"/>
      <c r="X407" s="116"/>
      <c r="Y407" s="116"/>
      <c r="Z407" s="116"/>
      <c r="AA407" s="116"/>
      <c r="AB407" s="116"/>
      <c r="AC407" s="116"/>
      <c r="AD407" s="116"/>
      <c r="AE407" s="116"/>
      <c r="AF407" s="116"/>
      <c r="AG407" s="116"/>
      <c r="AH407" s="116"/>
      <c r="AI407" s="116"/>
      <c r="AJ407" s="116"/>
      <c r="AK407" s="116"/>
      <c r="AL407" s="116"/>
      <c r="AM407" s="116"/>
      <c r="AN407" s="116"/>
      <c r="AO407" s="116"/>
      <c r="AP407" s="116"/>
      <c r="AQ407" s="116"/>
      <c r="AR407" s="116"/>
      <c r="AS407" s="116"/>
      <c r="AT407" s="116"/>
      <c r="AU407" s="116"/>
      <c r="AV407" s="116"/>
      <c r="AW407" s="116"/>
      <c r="AX407" s="116"/>
      <c r="AY407" s="116"/>
      <c r="AZ407" s="116"/>
      <c r="BA407" s="116"/>
      <c r="BB407" s="116"/>
      <c r="BC407" s="116"/>
    </row>
    <row r="408" spans="1:55" x14ac:dyDescent="0.25">
      <c r="A408" s="116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6"/>
      <c r="Q408" s="116"/>
      <c r="R408" s="116"/>
      <c r="S408" s="116"/>
      <c r="T408" s="116"/>
      <c r="U408" s="116"/>
      <c r="V408" s="116"/>
      <c r="W408" s="116"/>
      <c r="X408" s="116"/>
      <c r="Y408" s="116"/>
      <c r="Z408" s="116"/>
      <c r="AA408" s="116"/>
      <c r="AB408" s="116"/>
      <c r="AC408" s="116"/>
      <c r="AD408" s="116"/>
      <c r="AE408" s="116"/>
      <c r="AF408" s="116"/>
      <c r="AG408" s="116"/>
      <c r="AH408" s="116"/>
      <c r="AI408" s="116"/>
      <c r="AJ408" s="116"/>
      <c r="AK408" s="116"/>
      <c r="AL408" s="116"/>
      <c r="AM408" s="116"/>
      <c r="AN408" s="116"/>
      <c r="AO408" s="116"/>
      <c r="AP408" s="116"/>
      <c r="AQ408" s="116"/>
      <c r="AR408" s="116"/>
      <c r="AS408" s="116"/>
      <c r="AT408" s="116"/>
      <c r="AU408" s="116"/>
      <c r="AV408" s="116"/>
      <c r="AW408" s="116"/>
      <c r="AX408" s="116"/>
      <c r="AY408" s="116"/>
      <c r="AZ408" s="116"/>
      <c r="BA408" s="116"/>
      <c r="BB408" s="116"/>
      <c r="BC408" s="116"/>
    </row>
    <row r="409" spans="1:55" x14ac:dyDescent="0.25">
      <c r="A409" s="116"/>
      <c r="B409" s="116"/>
      <c r="C409" s="116"/>
      <c r="D409" s="116"/>
      <c r="E409" s="116"/>
      <c r="F409" s="116"/>
      <c r="G409" s="116"/>
      <c r="H409" s="116"/>
      <c r="I409" s="116"/>
      <c r="J409" s="116"/>
      <c r="K409" s="116"/>
      <c r="L409" s="116"/>
      <c r="M409" s="116"/>
      <c r="N409" s="116"/>
      <c r="O409" s="116"/>
      <c r="P409" s="116"/>
      <c r="Q409" s="116"/>
      <c r="R409" s="116"/>
      <c r="S409" s="116"/>
      <c r="T409" s="116"/>
      <c r="U409" s="116"/>
      <c r="V409" s="116"/>
      <c r="W409" s="116"/>
      <c r="X409" s="116"/>
      <c r="Y409" s="116"/>
      <c r="Z409" s="116"/>
      <c r="AA409" s="116"/>
      <c r="AB409" s="116"/>
      <c r="AC409" s="116"/>
      <c r="AD409" s="116"/>
      <c r="AE409" s="116"/>
      <c r="AF409" s="116"/>
      <c r="AG409" s="116"/>
      <c r="AH409" s="116"/>
      <c r="AI409" s="116"/>
      <c r="AJ409" s="116"/>
      <c r="AK409" s="116"/>
      <c r="AL409" s="116"/>
      <c r="AM409" s="116"/>
      <c r="AN409" s="116"/>
      <c r="AO409" s="116"/>
      <c r="AP409" s="116"/>
      <c r="AQ409" s="116"/>
      <c r="AR409" s="116"/>
      <c r="AS409" s="116"/>
      <c r="AT409" s="116"/>
      <c r="AU409" s="116"/>
      <c r="AV409" s="116"/>
      <c r="AW409" s="116"/>
      <c r="AX409" s="116"/>
      <c r="AY409" s="116"/>
      <c r="AZ409" s="116"/>
      <c r="BA409" s="116"/>
      <c r="BB409" s="116"/>
      <c r="BC409" s="116"/>
    </row>
    <row r="410" spans="1:55" x14ac:dyDescent="0.25">
      <c r="A410" s="116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6"/>
      <c r="Q410" s="116"/>
      <c r="R410" s="116"/>
      <c r="S410" s="116"/>
      <c r="T410" s="116"/>
      <c r="U410" s="116"/>
      <c r="V410" s="116"/>
      <c r="W410" s="116"/>
      <c r="X410" s="116"/>
      <c r="Y410" s="116"/>
      <c r="Z410" s="116"/>
      <c r="AA410" s="116"/>
      <c r="AB410" s="116"/>
      <c r="AC410" s="116"/>
      <c r="AD410" s="116"/>
      <c r="AE410" s="116"/>
      <c r="AF410" s="116"/>
      <c r="AG410" s="116"/>
      <c r="AH410" s="116"/>
      <c r="AI410" s="116"/>
      <c r="AJ410" s="116"/>
      <c r="AK410" s="116"/>
      <c r="AL410" s="116"/>
      <c r="AM410" s="116"/>
      <c r="AN410" s="116"/>
      <c r="AO410" s="116"/>
      <c r="AP410" s="116"/>
      <c r="AQ410" s="116"/>
      <c r="AR410" s="116"/>
      <c r="AS410" s="116"/>
      <c r="AT410" s="116"/>
      <c r="AU410" s="116"/>
      <c r="AV410" s="116"/>
      <c r="AW410" s="116"/>
      <c r="AX410" s="116"/>
      <c r="AY410" s="116"/>
      <c r="AZ410" s="116"/>
      <c r="BA410" s="116"/>
      <c r="BB410" s="116"/>
      <c r="BC410" s="116"/>
    </row>
    <row r="411" spans="1:55" x14ac:dyDescent="0.25">
      <c r="A411" s="116"/>
      <c r="B411" s="116"/>
      <c r="C411" s="116"/>
      <c r="D411" s="116"/>
      <c r="E411" s="116"/>
      <c r="F411" s="116"/>
      <c r="G411" s="116"/>
      <c r="H411" s="116"/>
      <c r="I411" s="116"/>
      <c r="J411" s="116"/>
      <c r="K411" s="116"/>
      <c r="L411" s="116"/>
      <c r="M411" s="116"/>
      <c r="N411" s="116"/>
      <c r="O411" s="116"/>
      <c r="P411" s="116"/>
      <c r="Q411" s="116"/>
      <c r="R411" s="116"/>
      <c r="S411" s="116"/>
      <c r="T411" s="116"/>
      <c r="U411" s="116"/>
      <c r="V411" s="116"/>
      <c r="W411" s="116"/>
      <c r="X411" s="116"/>
      <c r="Y411" s="116"/>
      <c r="Z411" s="116"/>
      <c r="AA411" s="116"/>
      <c r="AB411" s="116"/>
      <c r="AC411" s="116"/>
      <c r="AD411" s="116"/>
      <c r="AE411" s="116"/>
      <c r="AF411" s="116"/>
      <c r="AG411" s="116"/>
      <c r="AH411" s="116"/>
      <c r="AI411" s="116"/>
      <c r="AJ411" s="116"/>
      <c r="AK411" s="116"/>
      <c r="AL411" s="116"/>
      <c r="AM411" s="116"/>
      <c r="AN411" s="116"/>
      <c r="AO411" s="116"/>
      <c r="AP411" s="116"/>
      <c r="AQ411" s="116"/>
      <c r="AR411" s="116"/>
      <c r="AS411" s="116"/>
      <c r="AT411" s="116"/>
      <c r="AU411" s="116"/>
      <c r="AV411" s="116"/>
      <c r="AW411" s="116"/>
      <c r="AX411" s="116"/>
      <c r="AY411" s="116"/>
      <c r="AZ411" s="116"/>
      <c r="BA411" s="116"/>
      <c r="BB411" s="116"/>
      <c r="BC411" s="116"/>
    </row>
    <row r="412" spans="1:55" x14ac:dyDescent="0.25">
      <c r="A412" s="116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6"/>
      <c r="Q412" s="116"/>
      <c r="R412" s="116"/>
      <c r="S412" s="116"/>
      <c r="T412" s="116"/>
      <c r="U412" s="116"/>
      <c r="V412" s="116"/>
      <c r="W412" s="116"/>
      <c r="X412" s="116"/>
      <c r="Y412" s="116"/>
      <c r="Z412" s="116"/>
      <c r="AA412" s="116"/>
      <c r="AB412" s="116"/>
      <c r="AC412" s="116"/>
      <c r="AD412" s="116"/>
      <c r="AE412" s="116"/>
      <c r="AF412" s="116"/>
      <c r="AG412" s="116"/>
      <c r="AH412" s="116"/>
      <c r="AI412" s="116"/>
      <c r="AJ412" s="116"/>
      <c r="AK412" s="116"/>
      <c r="AL412" s="116"/>
      <c r="AM412" s="116"/>
      <c r="AN412" s="116"/>
      <c r="AO412" s="116"/>
      <c r="AP412" s="116"/>
      <c r="AQ412" s="116"/>
      <c r="AR412" s="116"/>
      <c r="AS412" s="116"/>
      <c r="AT412" s="116"/>
      <c r="AU412" s="116"/>
      <c r="AV412" s="116"/>
      <c r="AW412" s="116"/>
      <c r="AX412" s="116"/>
      <c r="AY412" s="116"/>
      <c r="AZ412" s="116"/>
      <c r="BA412" s="116"/>
      <c r="BB412" s="116"/>
      <c r="BC412" s="116"/>
    </row>
    <row r="413" spans="1:55" x14ac:dyDescent="0.25">
      <c r="A413" s="116"/>
      <c r="B413" s="116"/>
      <c r="C413" s="116"/>
      <c r="D413" s="116"/>
      <c r="E413" s="116"/>
      <c r="F413" s="116"/>
      <c r="G413" s="116"/>
      <c r="H413" s="116"/>
      <c r="I413" s="116"/>
      <c r="J413" s="116"/>
      <c r="K413" s="116"/>
      <c r="L413" s="116"/>
      <c r="M413" s="116"/>
      <c r="N413" s="116"/>
      <c r="O413" s="116"/>
      <c r="P413" s="116"/>
      <c r="Q413" s="116"/>
      <c r="R413" s="116"/>
      <c r="S413" s="116"/>
      <c r="T413" s="116"/>
      <c r="U413" s="116"/>
      <c r="V413" s="116"/>
      <c r="W413" s="116"/>
      <c r="X413" s="116"/>
      <c r="Y413" s="116"/>
      <c r="Z413" s="116"/>
      <c r="AA413" s="116"/>
      <c r="AB413" s="116"/>
      <c r="AC413" s="116"/>
      <c r="AD413" s="116"/>
      <c r="AE413" s="116"/>
      <c r="AF413" s="116"/>
      <c r="AG413" s="116"/>
      <c r="AH413" s="116"/>
      <c r="AI413" s="116"/>
      <c r="AJ413" s="116"/>
      <c r="AK413" s="116"/>
      <c r="AL413" s="116"/>
      <c r="AM413" s="116"/>
      <c r="AN413" s="116"/>
      <c r="AO413" s="116"/>
      <c r="AP413" s="116"/>
      <c r="AQ413" s="116"/>
      <c r="AR413" s="116"/>
      <c r="AS413" s="116"/>
      <c r="AT413" s="116"/>
      <c r="AU413" s="116"/>
      <c r="AV413" s="116"/>
      <c r="AW413" s="116"/>
      <c r="AX413" s="116"/>
      <c r="AY413" s="116"/>
      <c r="AZ413" s="116"/>
      <c r="BA413" s="116"/>
      <c r="BB413" s="116"/>
      <c r="BC413" s="116"/>
    </row>
    <row r="414" spans="1:55" x14ac:dyDescent="0.25">
      <c r="A414" s="116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6"/>
      <c r="Q414" s="116"/>
      <c r="R414" s="116"/>
      <c r="S414" s="116"/>
      <c r="T414" s="116"/>
      <c r="U414" s="116"/>
      <c r="V414" s="116"/>
      <c r="W414" s="116"/>
      <c r="X414" s="116"/>
      <c r="Y414" s="116"/>
      <c r="Z414" s="116"/>
      <c r="AA414" s="116"/>
      <c r="AB414" s="116"/>
      <c r="AC414" s="116"/>
      <c r="AD414" s="116"/>
      <c r="AE414" s="116"/>
      <c r="AF414" s="116"/>
      <c r="AG414" s="116"/>
      <c r="AH414" s="116"/>
      <c r="AI414" s="116"/>
      <c r="AJ414" s="116"/>
      <c r="AK414" s="116"/>
      <c r="AL414" s="116"/>
      <c r="AM414" s="116"/>
      <c r="AN414" s="116"/>
      <c r="AO414" s="116"/>
      <c r="AP414" s="116"/>
      <c r="AQ414" s="116"/>
      <c r="AR414" s="116"/>
      <c r="AS414" s="116"/>
      <c r="AT414" s="116"/>
      <c r="AU414" s="116"/>
      <c r="AV414" s="116"/>
      <c r="AW414" s="116"/>
      <c r="AX414" s="116"/>
      <c r="AY414" s="116"/>
      <c r="AZ414" s="116"/>
      <c r="BA414" s="116"/>
      <c r="BB414" s="116"/>
      <c r="BC414" s="116"/>
    </row>
    <row r="415" spans="1:55" x14ac:dyDescent="0.25">
      <c r="A415" s="116"/>
      <c r="B415" s="116"/>
      <c r="C415" s="116"/>
      <c r="D415" s="116"/>
      <c r="E415" s="116"/>
      <c r="F415" s="116"/>
      <c r="G415" s="116"/>
      <c r="H415" s="116"/>
      <c r="I415" s="116"/>
      <c r="J415" s="116"/>
      <c r="K415" s="116"/>
      <c r="L415" s="116"/>
      <c r="M415" s="116"/>
      <c r="N415" s="116"/>
      <c r="O415" s="116"/>
      <c r="P415" s="116"/>
      <c r="Q415" s="116"/>
      <c r="R415" s="116"/>
      <c r="S415" s="116"/>
      <c r="T415" s="116"/>
      <c r="U415" s="116"/>
      <c r="V415" s="116"/>
      <c r="W415" s="116"/>
      <c r="X415" s="116"/>
      <c r="Y415" s="116"/>
      <c r="Z415" s="116"/>
      <c r="AA415" s="116"/>
      <c r="AB415" s="116"/>
      <c r="AC415" s="116"/>
      <c r="AD415" s="116"/>
      <c r="AE415" s="116"/>
      <c r="AF415" s="116"/>
      <c r="AG415" s="116"/>
      <c r="AH415" s="116"/>
      <c r="AI415" s="116"/>
      <c r="AJ415" s="116"/>
      <c r="AK415" s="116"/>
      <c r="AL415" s="116"/>
      <c r="AM415" s="116"/>
      <c r="AN415" s="116"/>
      <c r="AO415" s="116"/>
      <c r="AP415" s="116"/>
      <c r="AQ415" s="116"/>
      <c r="AR415" s="116"/>
      <c r="AS415" s="116"/>
      <c r="AT415" s="116"/>
      <c r="AU415" s="116"/>
      <c r="AV415" s="116"/>
      <c r="AW415" s="116"/>
      <c r="AX415" s="116"/>
      <c r="AY415" s="116"/>
      <c r="AZ415" s="116"/>
      <c r="BA415" s="116"/>
      <c r="BB415" s="116"/>
      <c r="BC415" s="116"/>
    </row>
    <row r="416" spans="1:55" x14ac:dyDescent="0.25">
      <c r="A416" s="116"/>
      <c r="B416" s="116"/>
      <c r="C416" s="116"/>
      <c r="D416" s="116"/>
      <c r="E416" s="116"/>
      <c r="F416" s="116"/>
      <c r="G416" s="116"/>
      <c r="H416" s="116"/>
      <c r="I416" s="116"/>
      <c r="J416" s="116"/>
      <c r="K416" s="116"/>
      <c r="L416" s="116"/>
      <c r="M416" s="116"/>
      <c r="N416" s="116"/>
      <c r="O416" s="116"/>
      <c r="P416" s="116"/>
      <c r="Q416" s="116"/>
      <c r="R416" s="116"/>
      <c r="S416" s="116"/>
      <c r="T416" s="116"/>
      <c r="U416" s="116"/>
      <c r="V416" s="116"/>
      <c r="W416" s="116"/>
      <c r="X416" s="116"/>
      <c r="Y416" s="116"/>
      <c r="Z416" s="116"/>
      <c r="AA416" s="116"/>
      <c r="AB416" s="116"/>
      <c r="AC416" s="116"/>
      <c r="AD416" s="116"/>
      <c r="AE416" s="116"/>
      <c r="AF416" s="116"/>
      <c r="AG416" s="116"/>
      <c r="AH416" s="116"/>
      <c r="AI416" s="116"/>
      <c r="AJ416" s="116"/>
      <c r="AK416" s="116"/>
      <c r="AL416" s="116"/>
      <c r="AM416" s="116"/>
      <c r="AN416" s="116"/>
      <c r="AO416" s="116"/>
      <c r="AP416" s="116"/>
      <c r="AQ416" s="116"/>
      <c r="AR416" s="116"/>
      <c r="AS416" s="116"/>
      <c r="AT416" s="116"/>
      <c r="AU416" s="116"/>
      <c r="AV416" s="116"/>
      <c r="AW416" s="116"/>
      <c r="AX416" s="116"/>
      <c r="AY416" s="116"/>
      <c r="AZ416" s="116"/>
      <c r="BA416" s="116"/>
      <c r="BB416" s="116"/>
      <c r="BC416" s="116"/>
    </row>
    <row r="417" spans="1:55" x14ac:dyDescent="0.25">
      <c r="A417" s="116"/>
      <c r="B417" s="116"/>
      <c r="C417" s="116"/>
      <c r="D417" s="116"/>
      <c r="E417" s="116"/>
      <c r="F417" s="116"/>
      <c r="G417" s="116"/>
      <c r="H417" s="116"/>
      <c r="I417" s="116"/>
      <c r="J417" s="116"/>
      <c r="K417" s="116"/>
      <c r="L417" s="116"/>
      <c r="M417" s="116"/>
      <c r="N417" s="116"/>
      <c r="O417" s="116"/>
      <c r="P417" s="116"/>
      <c r="Q417" s="116"/>
      <c r="R417" s="116"/>
      <c r="S417" s="116"/>
      <c r="T417" s="116"/>
      <c r="U417" s="116"/>
      <c r="V417" s="116"/>
      <c r="W417" s="116"/>
      <c r="X417" s="116"/>
      <c r="Y417" s="116"/>
      <c r="Z417" s="116"/>
      <c r="AA417" s="116"/>
      <c r="AB417" s="116"/>
      <c r="AC417" s="116"/>
      <c r="AD417" s="116"/>
      <c r="AE417" s="116"/>
      <c r="AF417" s="116"/>
      <c r="AG417" s="116"/>
      <c r="AH417" s="116"/>
      <c r="AI417" s="116"/>
      <c r="AJ417" s="116"/>
      <c r="AK417" s="116"/>
      <c r="AL417" s="116"/>
      <c r="AM417" s="116"/>
      <c r="AN417" s="116"/>
      <c r="AO417" s="116"/>
      <c r="AP417" s="116"/>
      <c r="AQ417" s="116"/>
      <c r="AR417" s="116"/>
      <c r="AS417" s="116"/>
      <c r="AT417" s="116"/>
      <c r="AU417" s="116"/>
      <c r="AV417" s="116"/>
      <c r="AW417" s="116"/>
      <c r="AX417" s="116"/>
      <c r="AY417" s="116"/>
      <c r="AZ417" s="116"/>
      <c r="BA417" s="116"/>
      <c r="BB417" s="116"/>
      <c r="BC417" s="116"/>
    </row>
    <row r="418" spans="1:55" x14ac:dyDescent="0.25">
      <c r="A418" s="116"/>
      <c r="B418" s="116"/>
      <c r="C418" s="116"/>
      <c r="D418" s="116"/>
      <c r="E418" s="116"/>
      <c r="F418" s="116"/>
      <c r="G418" s="116"/>
      <c r="H418" s="116"/>
      <c r="I418" s="116"/>
      <c r="J418" s="116"/>
      <c r="K418" s="116"/>
      <c r="L418" s="116"/>
      <c r="M418" s="116"/>
      <c r="N418" s="116"/>
      <c r="O418" s="116"/>
      <c r="P418" s="116"/>
      <c r="Q418" s="116"/>
      <c r="R418" s="116"/>
      <c r="S418" s="116"/>
      <c r="T418" s="116"/>
      <c r="U418" s="116"/>
      <c r="V418" s="116"/>
      <c r="W418" s="116"/>
      <c r="X418" s="116"/>
      <c r="Y418" s="116"/>
      <c r="Z418" s="116"/>
      <c r="AA418" s="116"/>
      <c r="AB418" s="116"/>
      <c r="AC418" s="116"/>
      <c r="AD418" s="116"/>
      <c r="AE418" s="116"/>
      <c r="AF418" s="116"/>
      <c r="AG418" s="116"/>
      <c r="AH418" s="116"/>
      <c r="AI418" s="116"/>
      <c r="AJ418" s="116"/>
      <c r="AK418" s="116"/>
      <c r="AL418" s="116"/>
      <c r="AM418" s="116"/>
      <c r="AN418" s="116"/>
      <c r="AO418" s="116"/>
      <c r="AP418" s="116"/>
      <c r="AQ418" s="116"/>
      <c r="AR418" s="116"/>
      <c r="AS418" s="116"/>
      <c r="AT418" s="116"/>
      <c r="AU418" s="116"/>
      <c r="AV418" s="116"/>
      <c r="AW418" s="116"/>
      <c r="AX418" s="116"/>
      <c r="AY418" s="116"/>
      <c r="AZ418" s="116"/>
      <c r="BA418" s="116"/>
      <c r="BB418" s="116"/>
      <c r="BC418" s="116"/>
    </row>
    <row r="419" spans="1:55" x14ac:dyDescent="0.25">
      <c r="A419" s="116"/>
      <c r="B419" s="116"/>
      <c r="C419" s="116"/>
      <c r="D419" s="116"/>
      <c r="E419" s="116"/>
      <c r="F419" s="116"/>
      <c r="G419" s="116"/>
      <c r="H419" s="116"/>
      <c r="I419" s="116"/>
      <c r="J419" s="116"/>
      <c r="K419" s="116"/>
      <c r="L419" s="116"/>
      <c r="M419" s="116"/>
      <c r="N419" s="116"/>
      <c r="O419" s="116"/>
      <c r="P419" s="116"/>
      <c r="Q419" s="116"/>
      <c r="R419" s="116"/>
      <c r="S419" s="116"/>
      <c r="T419" s="116"/>
      <c r="U419" s="116"/>
      <c r="V419" s="116"/>
      <c r="W419" s="116"/>
      <c r="X419" s="116"/>
      <c r="Y419" s="116"/>
      <c r="Z419" s="116"/>
      <c r="AA419" s="116"/>
      <c r="AB419" s="116"/>
      <c r="AC419" s="116"/>
      <c r="AD419" s="116"/>
      <c r="AE419" s="116"/>
      <c r="AF419" s="116"/>
      <c r="AG419" s="116"/>
      <c r="AH419" s="116"/>
      <c r="AI419" s="116"/>
      <c r="AJ419" s="116"/>
      <c r="AK419" s="116"/>
      <c r="AL419" s="116"/>
      <c r="AM419" s="116"/>
      <c r="AN419" s="116"/>
      <c r="AO419" s="116"/>
      <c r="AP419" s="116"/>
      <c r="AQ419" s="116"/>
      <c r="AR419" s="116"/>
      <c r="AS419" s="116"/>
      <c r="AT419" s="116"/>
      <c r="AU419" s="116"/>
      <c r="AV419" s="116"/>
      <c r="AW419" s="116"/>
      <c r="AX419" s="116"/>
      <c r="AY419" s="116"/>
      <c r="AZ419" s="116"/>
      <c r="BA419" s="116"/>
      <c r="BB419" s="116"/>
      <c r="BC419" s="116"/>
    </row>
    <row r="420" spans="1:55" x14ac:dyDescent="0.25">
      <c r="A420" s="116"/>
      <c r="B420" s="116"/>
      <c r="C420" s="116"/>
      <c r="D420" s="116"/>
      <c r="E420" s="116"/>
      <c r="F420" s="116"/>
      <c r="G420" s="116"/>
      <c r="H420" s="116"/>
      <c r="I420" s="116"/>
      <c r="J420" s="116"/>
      <c r="K420" s="116"/>
      <c r="L420" s="116"/>
      <c r="M420" s="116"/>
      <c r="N420" s="116"/>
      <c r="O420" s="116"/>
      <c r="P420" s="116"/>
      <c r="Q420" s="116"/>
      <c r="R420" s="116"/>
      <c r="S420" s="116"/>
      <c r="T420" s="116"/>
      <c r="U420" s="116"/>
      <c r="V420" s="116"/>
      <c r="W420" s="116"/>
      <c r="X420" s="116"/>
      <c r="Y420" s="116"/>
      <c r="Z420" s="116"/>
      <c r="AA420" s="116"/>
      <c r="AB420" s="116"/>
      <c r="AC420" s="116"/>
      <c r="AD420" s="116"/>
      <c r="AE420" s="116"/>
      <c r="AF420" s="116"/>
      <c r="AG420" s="116"/>
      <c r="AH420" s="116"/>
      <c r="AI420" s="116"/>
      <c r="AJ420" s="116"/>
      <c r="AK420" s="116"/>
      <c r="AL420" s="116"/>
      <c r="AM420" s="116"/>
      <c r="AN420" s="116"/>
      <c r="AO420" s="116"/>
      <c r="AP420" s="116"/>
      <c r="AQ420" s="116"/>
      <c r="AR420" s="116"/>
      <c r="AS420" s="116"/>
      <c r="AT420" s="116"/>
      <c r="AU420" s="116"/>
      <c r="AV420" s="116"/>
      <c r="AW420" s="116"/>
      <c r="AX420" s="116"/>
      <c r="AY420" s="116"/>
      <c r="AZ420" s="116"/>
      <c r="BA420" s="116"/>
      <c r="BB420" s="116"/>
      <c r="BC420" s="116"/>
    </row>
    <row r="421" spans="1:55" x14ac:dyDescent="0.25">
      <c r="A421" s="116"/>
      <c r="B421" s="116"/>
      <c r="C421" s="116"/>
      <c r="D421" s="116"/>
      <c r="E421" s="116"/>
      <c r="F421" s="116"/>
      <c r="G421" s="116"/>
      <c r="H421" s="116"/>
      <c r="I421" s="116"/>
      <c r="J421" s="116"/>
      <c r="K421" s="116"/>
      <c r="L421" s="116"/>
      <c r="M421" s="116"/>
      <c r="N421" s="116"/>
      <c r="O421" s="116"/>
      <c r="P421" s="116"/>
      <c r="Q421" s="116"/>
      <c r="R421" s="116"/>
      <c r="S421" s="116"/>
      <c r="T421" s="116"/>
      <c r="U421" s="116"/>
      <c r="V421" s="116"/>
      <c r="W421" s="116"/>
      <c r="X421" s="116"/>
      <c r="Y421" s="116"/>
      <c r="Z421" s="116"/>
      <c r="AA421" s="116"/>
      <c r="AB421" s="116"/>
      <c r="AC421" s="116"/>
      <c r="AD421" s="116"/>
      <c r="AE421" s="116"/>
      <c r="AF421" s="116"/>
      <c r="AG421" s="116"/>
      <c r="AH421" s="116"/>
      <c r="AI421" s="116"/>
      <c r="AJ421" s="116"/>
      <c r="AK421" s="116"/>
      <c r="AL421" s="116"/>
      <c r="AM421" s="116"/>
      <c r="AN421" s="116"/>
      <c r="AO421" s="116"/>
      <c r="AP421" s="116"/>
      <c r="AQ421" s="116"/>
      <c r="AR421" s="116"/>
      <c r="AS421" s="116"/>
      <c r="AT421" s="116"/>
      <c r="AU421" s="116"/>
      <c r="AV421" s="116"/>
      <c r="AW421" s="116"/>
      <c r="AX421" s="116"/>
      <c r="AY421" s="116"/>
      <c r="AZ421" s="116"/>
      <c r="BA421" s="116"/>
      <c r="BB421" s="116"/>
      <c r="BC421" s="116"/>
    </row>
    <row r="422" spans="1:55" x14ac:dyDescent="0.25">
      <c r="A422" s="116"/>
      <c r="B422" s="116"/>
      <c r="C422" s="116"/>
      <c r="D422" s="116"/>
      <c r="E422" s="116"/>
      <c r="F422" s="116"/>
      <c r="G422" s="116"/>
      <c r="H422" s="116"/>
      <c r="I422" s="116"/>
      <c r="J422" s="116"/>
      <c r="K422" s="116"/>
      <c r="L422" s="116"/>
      <c r="M422" s="116"/>
      <c r="N422" s="116"/>
      <c r="O422" s="116"/>
      <c r="P422" s="116"/>
      <c r="Q422" s="116"/>
      <c r="R422" s="116"/>
      <c r="S422" s="116"/>
      <c r="T422" s="116"/>
      <c r="U422" s="116"/>
      <c r="V422" s="116"/>
      <c r="W422" s="116"/>
      <c r="X422" s="116"/>
      <c r="Y422" s="116"/>
      <c r="Z422" s="116"/>
      <c r="AA422" s="116"/>
      <c r="AB422" s="116"/>
      <c r="AC422" s="116"/>
      <c r="AD422" s="116"/>
      <c r="AE422" s="116"/>
      <c r="AF422" s="116"/>
      <c r="AG422" s="116"/>
      <c r="AH422" s="116"/>
      <c r="AI422" s="116"/>
      <c r="AJ422" s="116"/>
      <c r="AK422" s="116"/>
      <c r="AL422" s="116"/>
      <c r="AM422" s="116"/>
      <c r="AN422" s="116"/>
      <c r="AO422" s="116"/>
      <c r="AP422" s="116"/>
      <c r="AQ422" s="116"/>
      <c r="AR422" s="116"/>
      <c r="AS422" s="116"/>
      <c r="AT422" s="116"/>
      <c r="AU422" s="116"/>
      <c r="AV422" s="116"/>
      <c r="AW422" s="116"/>
      <c r="AX422" s="116"/>
      <c r="AY422" s="116"/>
      <c r="AZ422" s="116"/>
      <c r="BA422" s="116"/>
      <c r="BB422" s="116"/>
      <c r="BC422" s="116"/>
    </row>
    <row r="423" spans="1:55" x14ac:dyDescent="0.25">
      <c r="A423" s="116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6"/>
      <c r="Q423" s="116"/>
      <c r="R423" s="116"/>
      <c r="S423" s="116"/>
      <c r="T423" s="116"/>
      <c r="U423" s="116"/>
      <c r="V423" s="116"/>
      <c r="W423" s="116"/>
      <c r="X423" s="116"/>
      <c r="Y423" s="116"/>
      <c r="Z423" s="116"/>
      <c r="AA423" s="116"/>
      <c r="AB423" s="116"/>
      <c r="AC423" s="116"/>
      <c r="AD423" s="116"/>
      <c r="AE423" s="116"/>
      <c r="AF423" s="116"/>
      <c r="AG423" s="116"/>
      <c r="AH423" s="116"/>
      <c r="AI423" s="116"/>
      <c r="AJ423" s="116"/>
      <c r="AK423" s="116"/>
      <c r="AL423" s="116"/>
      <c r="AM423" s="116"/>
      <c r="AN423" s="116"/>
      <c r="AO423" s="116"/>
      <c r="AP423" s="116"/>
      <c r="AQ423" s="116"/>
      <c r="AR423" s="116"/>
      <c r="AS423" s="116"/>
      <c r="AT423" s="116"/>
      <c r="AU423" s="116"/>
      <c r="AV423" s="116"/>
      <c r="AW423" s="116"/>
      <c r="AX423" s="116"/>
      <c r="AY423" s="116"/>
      <c r="AZ423" s="116"/>
      <c r="BA423" s="116"/>
      <c r="BB423" s="116"/>
      <c r="BC423" s="116"/>
    </row>
    <row r="424" spans="1:55" x14ac:dyDescent="0.25">
      <c r="A424" s="116"/>
      <c r="B424" s="116"/>
      <c r="C424" s="116"/>
      <c r="D424" s="116"/>
      <c r="E424" s="116"/>
      <c r="F424" s="116"/>
      <c r="G424" s="116"/>
      <c r="H424" s="116"/>
      <c r="I424" s="116"/>
      <c r="J424" s="116"/>
      <c r="K424" s="116"/>
      <c r="L424" s="116"/>
      <c r="M424" s="116"/>
      <c r="N424" s="116"/>
      <c r="O424" s="116"/>
      <c r="P424" s="116"/>
      <c r="Q424" s="116"/>
      <c r="R424" s="116"/>
      <c r="S424" s="116"/>
      <c r="T424" s="116"/>
      <c r="U424" s="116"/>
      <c r="V424" s="116"/>
      <c r="W424" s="116"/>
      <c r="X424" s="116"/>
      <c r="Y424" s="116"/>
      <c r="Z424" s="116"/>
      <c r="AA424" s="116"/>
      <c r="AB424" s="116"/>
      <c r="AC424" s="116"/>
      <c r="AD424" s="116"/>
      <c r="AE424" s="116"/>
      <c r="AF424" s="116"/>
      <c r="AG424" s="116"/>
      <c r="AH424" s="116"/>
      <c r="AI424" s="116"/>
      <c r="AJ424" s="116"/>
      <c r="AK424" s="116"/>
      <c r="AL424" s="116"/>
      <c r="AM424" s="116"/>
      <c r="AN424" s="116"/>
      <c r="AO424" s="116"/>
      <c r="AP424" s="116"/>
      <c r="AQ424" s="116"/>
      <c r="AR424" s="116"/>
      <c r="AS424" s="116"/>
      <c r="AT424" s="116"/>
      <c r="AU424" s="116"/>
      <c r="AV424" s="116"/>
      <c r="AW424" s="116"/>
      <c r="AX424" s="116"/>
      <c r="AY424" s="116"/>
      <c r="AZ424" s="116"/>
      <c r="BA424" s="116"/>
      <c r="BB424" s="116"/>
      <c r="BC424" s="116"/>
    </row>
    <row r="425" spans="1:55" x14ac:dyDescent="0.25">
      <c r="A425" s="116"/>
      <c r="B425" s="116"/>
      <c r="C425" s="116"/>
      <c r="D425" s="116"/>
      <c r="E425" s="116"/>
      <c r="F425" s="116"/>
      <c r="G425" s="116"/>
      <c r="H425" s="116"/>
      <c r="I425" s="116"/>
      <c r="J425" s="116"/>
      <c r="K425" s="116"/>
      <c r="L425" s="116"/>
      <c r="M425" s="116"/>
      <c r="N425" s="116"/>
      <c r="O425" s="116"/>
      <c r="P425" s="116"/>
      <c r="Q425" s="116"/>
      <c r="R425" s="116"/>
      <c r="S425" s="116"/>
      <c r="T425" s="116"/>
      <c r="U425" s="116"/>
      <c r="V425" s="116"/>
      <c r="W425" s="116"/>
      <c r="X425" s="116"/>
      <c r="Y425" s="116"/>
      <c r="Z425" s="116"/>
      <c r="AA425" s="116"/>
      <c r="AB425" s="116"/>
      <c r="AC425" s="116"/>
      <c r="AD425" s="116"/>
      <c r="AE425" s="116"/>
      <c r="AF425" s="116"/>
      <c r="AG425" s="116"/>
      <c r="AH425" s="116"/>
      <c r="AI425" s="116"/>
      <c r="AJ425" s="116"/>
      <c r="AK425" s="116"/>
      <c r="AL425" s="116"/>
      <c r="AM425" s="116"/>
      <c r="AN425" s="116"/>
      <c r="AO425" s="116"/>
      <c r="AP425" s="116"/>
      <c r="AQ425" s="116"/>
      <c r="AR425" s="116"/>
      <c r="AS425" s="116"/>
      <c r="AT425" s="116"/>
      <c r="AU425" s="116"/>
      <c r="AV425" s="116"/>
      <c r="AW425" s="116"/>
      <c r="AX425" s="116"/>
      <c r="AY425" s="116"/>
      <c r="AZ425" s="116"/>
      <c r="BA425" s="116"/>
      <c r="BB425" s="116"/>
      <c r="BC425" s="116"/>
    </row>
    <row r="426" spans="1:55" x14ac:dyDescent="0.25">
      <c r="A426" s="116"/>
      <c r="B426" s="116"/>
      <c r="C426" s="116"/>
      <c r="D426" s="116"/>
      <c r="E426" s="116"/>
      <c r="F426" s="116"/>
      <c r="G426" s="116"/>
      <c r="H426" s="116"/>
      <c r="I426" s="116"/>
      <c r="J426" s="116"/>
      <c r="K426" s="116"/>
      <c r="L426" s="116"/>
      <c r="M426" s="116"/>
      <c r="N426" s="116"/>
      <c r="O426" s="116"/>
      <c r="P426" s="116"/>
      <c r="Q426" s="116"/>
      <c r="R426" s="116"/>
      <c r="S426" s="116"/>
      <c r="T426" s="116"/>
      <c r="U426" s="116"/>
      <c r="V426" s="116"/>
      <c r="W426" s="116"/>
      <c r="X426" s="116"/>
      <c r="Y426" s="116"/>
      <c r="Z426" s="116"/>
      <c r="AA426" s="116"/>
      <c r="AB426" s="116"/>
      <c r="AC426" s="116"/>
      <c r="AD426" s="116"/>
      <c r="AE426" s="116"/>
      <c r="AF426" s="116"/>
      <c r="AG426" s="116"/>
      <c r="AH426" s="116"/>
      <c r="AI426" s="116"/>
      <c r="AJ426" s="116"/>
      <c r="AK426" s="116"/>
      <c r="AL426" s="116"/>
      <c r="AM426" s="116"/>
      <c r="AN426" s="116"/>
      <c r="AO426" s="116"/>
      <c r="AP426" s="116"/>
      <c r="AQ426" s="116"/>
      <c r="AR426" s="116"/>
      <c r="AS426" s="116"/>
      <c r="AT426" s="116"/>
      <c r="AU426" s="116"/>
      <c r="AV426" s="116"/>
      <c r="AW426" s="116"/>
      <c r="AX426" s="116"/>
      <c r="AY426" s="116"/>
      <c r="AZ426" s="116"/>
      <c r="BA426" s="116"/>
      <c r="BB426" s="116"/>
      <c r="BC426" s="116"/>
    </row>
    <row r="427" spans="1:55" x14ac:dyDescent="0.25">
      <c r="A427" s="116"/>
      <c r="B427" s="116"/>
      <c r="C427" s="116"/>
      <c r="D427" s="116"/>
      <c r="E427" s="116"/>
      <c r="F427" s="116"/>
      <c r="G427" s="116"/>
      <c r="H427" s="116"/>
      <c r="I427" s="116"/>
      <c r="J427" s="116"/>
      <c r="K427" s="116"/>
      <c r="L427" s="116"/>
      <c r="M427" s="116"/>
      <c r="N427" s="116"/>
      <c r="O427" s="116"/>
      <c r="P427" s="116"/>
      <c r="Q427" s="116"/>
      <c r="R427" s="116"/>
      <c r="S427" s="116"/>
      <c r="T427" s="116"/>
      <c r="U427" s="116"/>
      <c r="V427" s="116"/>
      <c r="W427" s="116"/>
      <c r="X427" s="116"/>
      <c r="Y427" s="116"/>
      <c r="Z427" s="116"/>
      <c r="AA427" s="116"/>
      <c r="AB427" s="116"/>
      <c r="AC427" s="116"/>
      <c r="AD427" s="116"/>
      <c r="AE427" s="116"/>
      <c r="AF427" s="116"/>
      <c r="AG427" s="116"/>
      <c r="AH427" s="116"/>
      <c r="AI427" s="116"/>
      <c r="AJ427" s="116"/>
      <c r="AK427" s="116"/>
      <c r="AL427" s="116"/>
      <c r="AM427" s="116"/>
      <c r="AN427" s="116"/>
      <c r="AO427" s="116"/>
      <c r="AP427" s="116"/>
      <c r="AQ427" s="116"/>
      <c r="AR427" s="116"/>
      <c r="AS427" s="116"/>
      <c r="AT427" s="116"/>
      <c r="AU427" s="116"/>
      <c r="AV427" s="116"/>
      <c r="AW427" s="116"/>
      <c r="AX427" s="116"/>
      <c r="AY427" s="116"/>
      <c r="AZ427" s="116"/>
      <c r="BA427" s="116"/>
      <c r="BB427" s="116"/>
      <c r="BC427" s="116"/>
    </row>
    <row r="428" spans="1:55" x14ac:dyDescent="0.25">
      <c r="A428" s="116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6"/>
      <c r="Q428" s="116"/>
      <c r="R428" s="116"/>
      <c r="S428" s="116"/>
      <c r="T428" s="116"/>
      <c r="U428" s="116"/>
      <c r="V428" s="116"/>
      <c r="W428" s="116"/>
      <c r="X428" s="116"/>
      <c r="Y428" s="116"/>
      <c r="Z428" s="116"/>
      <c r="AA428" s="116"/>
      <c r="AB428" s="116"/>
      <c r="AC428" s="116"/>
      <c r="AD428" s="116"/>
      <c r="AE428" s="116"/>
      <c r="AF428" s="116"/>
      <c r="AG428" s="116"/>
      <c r="AH428" s="116"/>
      <c r="AI428" s="116"/>
      <c r="AJ428" s="116"/>
      <c r="AK428" s="116"/>
      <c r="AL428" s="116"/>
      <c r="AM428" s="116"/>
      <c r="AN428" s="116"/>
      <c r="AO428" s="116"/>
      <c r="AP428" s="116"/>
      <c r="AQ428" s="116"/>
      <c r="AR428" s="116"/>
      <c r="AS428" s="116"/>
      <c r="AT428" s="116"/>
      <c r="AU428" s="116"/>
      <c r="AV428" s="116"/>
      <c r="AW428" s="116"/>
      <c r="AX428" s="116"/>
      <c r="AY428" s="116"/>
      <c r="AZ428" s="116"/>
      <c r="BA428" s="116"/>
      <c r="BB428" s="116"/>
      <c r="BC428" s="116"/>
    </row>
    <row r="429" spans="1:55" x14ac:dyDescent="0.25">
      <c r="A429" s="116"/>
      <c r="B429" s="116"/>
      <c r="C429" s="116"/>
      <c r="D429" s="116"/>
      <c r="E429" s="116"/>
      <c r="F429" s="116"/>
      <c r="G429" s="116"/>
      <c r="H429" s="116"/>
      <c r="I429" s="116"/>
      <c r="J429" s="116"/>
      <c r="K429" s="116"/>
      <c r="L429" s="116"/>
      <c r="M429" s="116"/>
      <c r="N429" s="116"/>
      <c r="O429" s="116"/>
      <c r="P429" s="116"/>
      <c r="Q429" s="116"/>
      <c r="R429" s="116"/>
      <c r="S429" s="116"/>
      <c r="T429" s="116"/>
      <c r="U429" s="116"/>
      <c r="V429" s="116"/>
      <c r="W429" s="116"/>
      <c r="X429" s="116"/>
      <c r="Y429" s="116"/>
      <c r="Z429" s="116"/>
      <c r="AA429" s="116"/>
      <c r="AB429" s="116"/>
      <c r="AC429" s="116"/>
      <c r="AD429" s="116"/>
      <c r="AE429" s="116"/>
      <c r="AF429" s="116"/>
      <c r="AG429" s="116"/>
      <c r="AH429" s="116"/>
      <c r="AI429" s="116"/>
      <c r="AJ429" s="116"/>
      <c r="AK429" s="116"/>
      <c r="AL429" s="116"/>
      <c r="AM429" s="116"/>
      <c r="AN429" s="116"/>
      <c r="AO429" s="116"/>
      <c r="AP429" s="116"/>
      <c r="AQ429" s="116"/>
      <c r="AR429" s="116"/>
      <c r="AS429" s="116"/>
      <c r="AT429" s="116"/>
      <c r="AU429" s="116"/>
      <c r="AV429" s="116"/>
      <c r="AW429" s="116"/>
      <c r="AX429" s="116"/>
      <c r="AY429" s="116"/>
      <c r="AZ429" s="116"/>
      <c r="BA429" s="116"/>
      <c r="BB429" s="116"/>
      <c r="BC429" s="116"/>
    </row>
    <row r="430" spans="1:55" x14ac:dyDescent="0.25">
      <c r="A430" s="116"/>
      <c r="B430" s="116"/>
      <c r="C430" s="116"/>
      <c r="D430" s="116"/>
      <c r="E430" s="116"/>
      <c r="F430" s="116"/>
      <c r="G430" s="116"/>
      <c r="H430" s="116"/>
      <c r="I430" s="116"/>
      <c r="J430" s="116"/>
      <c r="K430" s="116"/>
      <c r="L430" s="116"/>
      <c r="M430" s="116"/>
      <c r="N430" s="116"/>
      <c r="O430" s="116"/>
      <c r="P430" s="116"/>
      <c r="Q430" s="116"/>
      <c r="R430" s="116"/>
      <c r="S430" s="116"/>
      <c r="T430" s="116"/>
      <c r="U430" s="116"/>
      <c r="V430" s="116"/>
      <c r="W430" s="116"/>
      <c r="X430" s="116"/>
      <c r="Y430" s="116"/>
      <c r="Z430" s="116"/>
      <c r="AA430" s="116"/>
      <c r="AB430" s="116"/>
      <c r="AC430" s="116"/>
      <c r="AD430" s="116"/>
      <c r="AE430" s="116"/>
      <c r="AF430" s="116"/>
      <c r="AG430" s="116"/>
      <c r="AH430" s="116"/>
      <c r="AI430" s="116"/>
      <c r="AJ430" s="116"/>
      <c r="AK430" s="116"/>
      <c r="AL430" s="116"/>
      <c r="AM430" s="116"/>
      <c r="AN430" s="116"/>
      <c r="AO430" s="116"/>
      <c r="AP430" s="116"/>
      <c r="AQ430" s="116"/>
      <c r="AR430" s="116"/>
      <c r="AS430" s="116"/>
      <c r="AT430" s="116"/>
      <c r="AU430" s="116"/>
      <c r="AV430" s="116"/>
      <c r="AW430" s="116"/>
      <c r="AX430" s="116"/>
      <c r="AY430" s="116"/>
      <c r="AZ430" s="116"/>
      <c r="BA430" s="116"/>
      <c r="BB430" s="116"/>
      <c r="BC430" s="116"/>
    </row>
    <row r="431" spans="1:55" x14ac:dyDescent="0.25">
      <c r="A431" s="116"/>
      <c r="B431" s="116"/>
      <c r="C431" s="116"/>
      <c r="D431" s="116"/>
      <c r="E431" s="116"/>
      <c r="F431" s="116"/>
      <c r="G431" s="116"/>
      <c r="H431" s="116"/>
      <c r="I431" s="116"/>
      <c r="J431" s="116"/>
      <c r="K431" s="116"/>
      <c r="L431" s="116"/>
      <c r="M431" s="116"/>
      <c r="N431" s="116"/>
      <c r="O431" s="116"/>
      <c r="P431" s="116"/>
      <c r="Q431" s="116"/>
      <c r="R431" s="116"/>
      <c r="S431" s="116"/>
      <c r="T431" s="116"/>
      <c r="U431" s="116"/>
      <c r="V431" s="116"/>
      <c r="W431" s="116"/>
      <c r="X431" s="116"/>
      <c r="Y431" s="116"/>
      <c r="Z431" s="116"/>
      <c r="AA431" s="116"/>
      <c r="AB431" s="116"/>
      <c r="AC431" s="116"/>
      <c r="AD431" s="116"/>
      <c r="AE431" s="116"/>
      <c r="AF431" s="116"/>
      <c r="AG431" s="116"/>
      <c r="AH431" s="116"/>
      <c r="AI431" s="116"/>
      <c r="AJ431" s="116"/>
      <c r="AK431" s="116"/>
      <c r="AL431" s="116"/>
      <c r="AM431" s="116"/>
      <c r="AN431" s="116"/>
      <c r="AO431" s="116"/>
      <c r="AP431" s="116"/>
      <c r="AQ431" s="116"/>
      <c r="AR431" s="116"/>
      <c r="AS431" s="116"/>
      <c r="AT431" s="116"/>
      <c r="AU431" s="116"/>
      <c r="AV431" s="116"/>
      <c r="AW431" s="116"/>
      <c r="AX431" s="116"/>
      <c r="AY431" s="116"/>
      <c r="AZ431" s="116"/>
      <c r="BA431" s="116"/>
      <c r="BB431" s="116"/>
      <c r="BC431" s="116"/>
    </row>
    <row r="432" spans="1:55" x14ac:dyDescent="0.25">
      <c r="A432" s="116"/>
      <c r="B432" s="116"/>
      <c r="C432" s="116"/>
      <c r="D432" s="116"/>
      <c r="E432" s="116"/>
      <c r="F432" s="116"/>
      <c r="G432" s="116"/>
      <c r="H432" s="116"/>
      <c r="I432" s="116"/>
      <c r="J432" s="116"/>
      <c r="K432" s="116"/>
      <c r="L432" s="116"/>
      <c r="M432" s="116"/>
      <c r="N432" s="116"/>
      <c r="O432" s="116"/>
      <c r="P432" s="116"/>
      <c r="Q432" s="116"/>
      <c r="R432" s="116"/>
      <c r="S432" s="116"/>
      <c r="T432" s="116"/>
      <c r="U432" s="116"/>
      <c r="V432" s="116"/>
      <c r="W432" s="116"/>
      <c r="X432" s="116"/>
      <c r="Y432" s="116"/>
      <c r="Z432" s="116"/>
      <c r="AA432" s="116"/>
      <c r="AB432" s="116"/>
      <c r="AC432" s="116"/>
      <c r="AD432" s="116"/>
      <c r="AE432" s="116"/>
      <c r="AF432" s="116"/>
      <c r="AG432" s="116"/>
      <c r="AH432" s="116"/>
      <c r="AI432" s="116"/>
      <c r="AJ432" s="116"/>
      <c r="AK432" s="116"/>
      <c r="AL432" s="116"/>
      <c r="AM432" s="116"/>
      <c r="AN432" s="116"/>
      <c r="AO432" s="116"/>
      <c r="AP432" s="116"/>
      <c r="AQ432" s="116"/>
      <c r="AR432" s="116"/>
      <c r="AS432" s="116"/>
      <c r="AT432" s="116"/>
      <c r="AU432" s="116"/>
      <c r="AV432" s="116"/>
      <c r="AW432" s="116"/>
      <c r="AX432" s="116"/>
      <c r="AY432" s="116"/>
      <c r="AZ432" s="116"/>
      <c r="BA432" s="116"/>
      <c r="BB432" s="116"/>
      <c r="BC432" s="116"/>
    </row>
    <row r="433" spans="1:55" x14ac:dyDescent="0.25">
      <c r="A433" s="116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6"/>
      <c r="Q433" s="116"/>
      <c r="R433" s="116"/>
      <c r="S433" s="116"/>
      <c r="T433" s="116"/>
      <c r="U433" s="116"/>
      <c r="V433" s="116"/>
      <c r="W433" s="116"/>
      <c r="X433" s="116"/>
      <c r="Y433" s="116"/>
      <c r="Z433" s="116"/>
      <c r="AA433" s="116"/>
      <c r="AB433" s="116"/>
      <c r="AC433" s="116"/>
      <c r="AD433" s="116"/>
      <c r="AE433" s="116"/>
      <c r="AF433" s="116"/>
      <c r="AG433" s="116"/>
      <c r="AH433" s="116"/>
      <c r="AI433" s="116"/>
      <c r="AJ433" s="116"/>
      <c r="AK433" s="116"/>
      <c r="AL433" s="116"/>
      <c r="AM433" s="116"/>
      <c r="AN433" s="116"/>
      <c r="AO433" s="116"/>
      <c r="AP433" s="116"/>
      <c r="AQ433" s="116"/>
      <c r="AR433" s="116"/>
      <c r="AS433" s="116"/>
      <c r="AT433" s="116"/>
      <c r="AU433" s="116"/>
      <c r="AV433" s="116"/>
      <c r="AW433" s="116"/>
      <c r="AX433" s="116"/>
      <c r="AY433" s="116"/>
      <c r="AZ433" s="116"/>
      <c r="BA433" s="116"/>
      <c r="BB433" s="116"/>
      <c r="BC433" s="116"/>
    </row>
    <row r="434" spans="1:55" x14ac:dyDescent="0.25">
      <c r="A434" s="116"/>
      <c r="B434" s="116"/>
      <c r="C434" s="116"/>
      <c r="D434" s="116"/>
      <c r="E434" s="116"/>
      <c r="F434" s="116"/>
      <c r="G434" s="116"/>
      <c r="H434" s="116"/>
      <c r="I434" s="116"/>
      <c r="J434" s="116"/>
      <c r="K434" s="116"/>
      <c r="L434" s="116"/>
      <c r="M434" s="116"/>
      <c r="N434" s="116"/>
      <c r="O434" s="116"/>
      <c r="P434" s="116"/>
      <c r="Q434" s="116"/>
      <c r="R434" s="116"/>
      <c r="S434" s="116"/>
      <c r="T434" s="116"/>
      <c r="U434" s="116"/>
      <c r="V434" s="116"/>
      <c r="W434" s="116"/>
      <c r="X434" s="116"/>
      <c r="Y434" s="116"/>
      <c r="Z434" s="116"/>
      <c r="AA434" s="116"/>
      <c r="AB434" s="116"/>
      <c r="AC434" s="116"/>
      <c r="AD434" s="116"/>
      <c r="AE434" s="116"/>
      <c r="AF434" s="116"/>
      <c r="AG434" s="116"/>
      <c r="AH434" s="116"/>
      <c r="AI434" s="116"/>
      <c r="AJ434" s="116"/>
      <c r="AK434" s="116"/>
      <c r="AL434" s="116"/>
      <c r="AM434" s="116"/>
      <c r="AN434" s="116"/>
      <c r="AO434" s="116"/>
      <c r="AP434" s="116"/>
      <c r="AQ434" s="116"/>
      <c r="AR434" s="116"/>
      <c r="AS434" s="116"/>
      <c r="AT434" s="116"/>
      <c r="AU434" s="116"/>
      <c r="AV434" s="116"/>
      <c r="AW434" s="116"/>
      <c r="AX434" s="116"/>
      <c r="AY434" s="116"/>
      <c r="AZ434" s="116"/>
      <c r="BA434" s="116"/>
      <c r="BB434" s="116"/>
      <c r="BC434" s="116"/>
    </row>
    <row r="435" spans="1:55" x14ac:dyDescent="0.25">
      <c r="A435" s="116"/>
      <c r="B435" s="116"/>
      <c r="C435" s="116"/>
      <c r="D435" s="116"/>
      <c r="E435" s="116"/>
      <c r="F435" s="116"/>
      <c r="G435" s="116"/>
      <c r="H435" s="116"/>
      <c r="I435" s="116"/>
      <c r="J435" s="116"/>
      <c r="K435" s="116"/>
      <c r="L435" s="116"/>
      <c r="M435" s="116"/>
      <c r="N435" s="116"/>
      <c r="O435" s="116"/>
      <c r="P435" s="116"/>
      <c r="Q435" s="116"/>
      <c r="R435" s="116"/>
      <c r="S435" s="116"/>
      <c r="T435" s="116"/>
      <c r="U435" s="116"/>
      <c r="V435" s="116"/>
      <c r="W435" s="116"/>
      <c r="X435" s="116"/>
      <c r="Y435" s="116"/>
      <c r="Z435" s="116"/>
      <c r="AA435" s="116"/>
      <c r="AB435" s="116"/>
      <c r="AC435" s="116"/>
      <c r="AD435" s="116"/>
      <c r="AE435" s="116"/>
      <c r="AF435" s="116"/>
      <c r="AG435" s="116"/>
      <c r="AH435" s="116"/>
      <c r="AI435" s="116"/>
      <c r="AJ435" s="116"/>
      <c r="AK435" s="116"/>
      <c r="AL435" s="116"/>
      <c r="AM435" s="116"/>
      <c r="AN435" s="116"/>
      <c r="AO435" s="116"/>
      <c r="AP435" s="116"/>
      <c r="AQ435" s="116"/>
      <c r="AR435" s="116"/>
      <c r="AS435" s="116"/>
      <c r="AT435" s="116"/>
      <c r="AU435" s="116"/>
      <c r="AV435" s="116"/>
      <c r="AW435" s="116"/>
      <c r="AX435" s="116"/>
      <c r="AY435" s="116"/>
      <c r="AZ435" s="116"/>
      <c r="BA435" s="116"/>
      <c r="BB435" s="116"/>
      <c r="BC435" s="116"/>
    </row>
    <row r="436" spans="1:55" x14ac:dyDescent="0.25">
      <c r="A436" s="116"/>
      <c r="B436" s="116"/>
      <c r="C436" s="116"/>
      <c r="D436" s="116"/>
      <c r="E436" s="116"/>
      <c r="F436" s="116"/>
      <c r="G436" s="116"/>
      <c r="H436" s="116"/>
      <c r="I436" s="116"/>
      <c r="J436" s="116"/>
      <c r="K436" s="116"/>
      <c r="L436" s="116"/>
      <c r="M436" s="116"/>
      <c r="N436" s="116"/>
      <c r="O436" s="116"/>
      <c r="P436" s="116"/>
      <c r="Q436" s="116"/>
      <c r="R436" s="116"/>
      <c r="S436" s="116"/>
      <c r="T436" s="116"/>
      <c r="U436" s="116"/>
      <c r="V436" s="116"/>
      <c r="W436" s="116"/>
      <c r="X436" s="116"/>
      <c r="Y436" s="116"/>
      <c r="Z436" s="116"/>
      <c r="AA436" s="116"/>
      <c r="AB436" s="116"/>
      <c r="AC436" s="116"/>
      <c r="AD436" s="116"/>
      <c r="AE436" s="116"/>
      <c r="AF436" s="116"/>
      <c r="AG436" s="116"/>
      <c r="AH436" s="116"/>
      <c r="AI436" s="116"/>
      <c r="AJ436" s="116"/>
      <c r="AK436" s="116"/>
      <c r="AL436" s="116"/>
      <c r="AM436" s="116"/>
      <c r="AN436" s="116"/>
      <c r="AO436" s="116"/>
      <c r="AP436" s="116"/>
      <c r="AQ436" s="116"/>
      <c r="AR436" s="116"/>
      <c r="AS436" s="116"/>
      <c r="AT436" s="116"/>
      <c r="AU436" s="116"/>
      <c r="AV436" s="116"/>
      <c r="AW436" s="116"/>
      <c r="AX436" s="116"/>
      <c r="AY436" s="116"/>
      <c r="AZ436" s="116"/>
      <c r="BA436" s="116"/>
      <c r="BB436" s="116"/>
      <c r="BC436" s="116"/>
    </row>
    <row r="437" spans="1:55" x14ac:dyDescent="0.25">
      <c r="A437" s="116"/>
      <c r="B437" s="116"/>
      <c r="C437" s="116"/>
      <c r="D437" s="116"/>
      <c r="E437" s="116"/>
      <c r="F437" s="116"/>
      <c r="G437" s="116"/>
      <c r="H437" s="116"/>
      <c r="I437" s="116"/>
      <c r="J437" s="116"/>
      <c r="K437" s="116"/>
      <c r="L437" s="116"/>
      <c r="M437" s="116"/>
      <c r="N437" s="116"/>
      <c r="O437" s="116"/>
      <c r="P437" s="116"/>
      <c r="Q437" s="116"/>
      <c r="R437" s="116"/>
      <c r="S437" s="116"/>
      <c r="T437" s="116"/>
      <c r="U437" s="116"/>
      <c r="V437" s="116"/>
      <c r="W437" s="116"/>
      <c r="X437" s="116"/>
      <c r="Y437" s="116"/>
      <c r="Z437" s="116"/>
      <c r="AA437" s="116"/>
      <c r="AB437" s="116"/>
      <c r="AC437" s="116"/>
      <c r="AD437" s="116"/>
      <c r="AE437" s="116"/>
      <c r="AF437" s="116"/>
      <c r="AG437" s="116"/>
      <c r="AH437" s="116"/>
      <c r="AI437" s="116"/>
      <c r="AJ437" s="116"/>
      <c r="AK437" s="116"/>
      <c r="AL437" s="116"/>
      <c r="AM437" s="116"/>
      <c r="AN437" s="116"/>
      <c r="AO437" s="116"/>
      <c r="AP437" s="116"/>
      <c r="AQ437" s="116"/>
      <c r="AR437" s="116"/>
      <c r="AS437" s="116"/>
      <c r="AT437" s="116"/>
      <c r="AU437" s="116"/>
      <c r="AV437" s="116"/>
      <c r="AW437" s="116"/>
      <c r="AX437" s="116"/>
      <c r="AY437" s="116"/>
      <c r="AZ437" s="116"/>
      <c r="BA437" s="116"/>
      <c r="BB437" s="116"/>
      <c r="BC437" s="116"/>
    </row>
    <row r="438" spans="1:55" x14ac:dyDescent="0.25">
      <c r="A438" s="116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  <c r="Z438" s="116"/>
      <c r="AA438" s="116"/>
      <c r="AB438" s="116"/>
      <c r="AC438" s="116"/>
      <c r="AD438" s="116"/>
      <c r="AE438" s="116"/>
      <c r="AF438" s="116"/>
      <c r="AG438" s="116"/>
      <c r="AH438" s="116"/>
      <c r="AI438" s="116"/>
      <c r="AJ438" s="116"/>
      <c r="AK438" s="116"/>
      <c r="AL438" s="116"/>
      <c r="AM438" s="116"/>
      <c r="AN438" s="116"/>
      <c r="AO438" s="116"/>
      <c r="AP438" s="116"/>
      <c r="AQ438" s="116"/>
      <c r="AR438" s="116"/>
      <c r="AS438" s="116"/>
      <c r="AT438" s="116"/>
      <c r="AU438" s="116"/>
      <c r="AV438" s="116"/>
      <c r="AW438" s="116"/>
      <c r="AX438" s="116"/>
      <c r="AY438" s="116"/>
      <c r="AZ438" s="116"/>
      <c r="BA438" s="116"/>
      <c r="BB438" s="116"/>
      <c r="BC438" s="116"/>
    </row>
    <row r="439" spans="1:55" x14ac:dyDescent="0.25">
      <c r="A439" s="116"/>
      <c r="B439" s="116"/>
      <c r="C439" s="116"/>
      <c r="D439" s="116"/>
      <c r="E439" s="116"/>
      <c r="F439" s="116"/>
      <c r="G439" s="116"/>
      <c r="H439" s="116"/>
      <c r="I439" s="116"/>
      <c r="J439" s="116"/>
      <c r="K439" s="116"/>
      <c r="L439" s="116"/>
      <c r="M439" s="116"/>
      <c r="N439" s="116"/>
      <c r="O439" s="116"/>
      <c r="P439" s="116"/>
      <c r="Q439" s="116"/>
      <c r="R439" s="116"/>
      <c r="S439" s="116"/>
      <c r="T439" s="116"/>
      <c r="U439" s="116"/>
      <c r="V439" s="116"/>
      <c r="W439" s="116"/>
      <c r="X439" s="116"/>
      <c r="Y439" s="116"/>
      <c r="Z439" s="116"/>
      <c r="AA439" s="116"/>
      <c r="AB439" s="116"/>
      <c r="AC439" s="116"/>
      <c r="AD439" s="116"/>
      <c r="AE439" s="116"/>
      <c r="AF439" s="116"/>
      <c r="AG439" s="116"/>
      <c r="AH439" s="116"/>
      <c r="AI439" s="116"/>
      <c r="AJ439" s="116"/>
      <c r="AK439" s="116"/>
      <c r="AL439" s="116"/>
      <c r="AM439" s="116"/>
      <c r="AN439" s="116"/>
      <c r="AO439" s="116"/>
      <c r="AP439" s="116"/>
      <c r="AQ439" s="116"/>
      <c r="AR439" s="116"/>
      <c r="AS439" s="116"/>
      <c r="AT439" s="116"/>
      <c r="AU439" s="116"/>
      <c r="AV439" s="116"/>
      <c r="AW439" s="116"/>
      <c r="AX439" s="116"/>
      <c r="AY439" s="116"/>
      <c r="AZ439" s="116"/>
      <c r="BA439" s="116"/>
      <c r="BB439" s="116"/>
      <c r="BC439" s="116"/>
    </row>
    <row r="440" spans="1:55" x14ac:dyDescent="0.25">
      <c r="A440" s="116"/>
      <c r="B440" s="116"/>
      <c r="C440" s="116"/>
      <c r="D440" s="116"/>
      <c r="E440" s="116"/>
      <c r="F440" s="116"/>
      <c r="G440" s="116"/>
      <c r="H440" s="116"/>
      <c r="I440" s="116"/>
      <c r="J440" s="116"/>
      <c r="K440" s="116"/>
      <c r="L440" s="116"/>
      <c r="M440" s="116"/>
      <c r="N440" s="116"/>
      <c r="O440" s="116"/>
      <c r="P440" s="116"/>
      <c r="Q440" s="116"/>
      <c r="R440" s="116"/>
      <c r="S440" s="116"/>
      <c r="T440" s="116"/>
      <c r="U440" s="116"/>
      <c r="V440" s="116"/>
      <c r="W440" s="116"/>
      <c r="X440" s="116"/>
      <c r="Y440" s="116"/>
      <c r="Z440" s="116"/>
      <c r="AA440" s="116"/>
      <c r="AB440" s="116"/>
      <c r="AC440" s="116"/>
      <c r="AD440" s="116"/>
      <c r="AE440" s="116"/>
      <c r="AF440" s="116"/>
      <c r="AG440" s="116"/>
      <c r="AH440" s="116"/>
      <c r="AI440" s="116"/>
      <c r="AJ440" s="116"/>
      <c r="AK440" s="116"/>
      <c r="AL440" s="116"/>
      <c r="AM440" s="116"/>
      <c r="AN440" s="116"/>
      <c r="AO440" s="116"/>
      <c r="AP440" s="116"/>
      <c r="AQ440" s="116"/>
      <c r="AR440" s="116"/>
      <c r="AS440" s="116"/>
      <c r="AT440" s="116"/>
      <c r="AU440" s="116"/>
      <c r="AV440" s="116"/>
      <c r="AW440" s="116"/>
      <c r="AX440" s="116"/>
      <c r="AY440" s="116"/>
      <c r="AZ440" s="116"/>
      <c r="BA440" s="116"/>
      <c r="BB440" s="116"/>
      <c r="BC440" s="116"/>
    </row>
    <row r="441" spans="1:55" x14ac:dyDescent="0.25">
      <c r="A441" s="116"/>
      <c r="B441" s="116"/>
      <c r="C441" s="116"/>
      <c r="D441" s="116"/>
      <c r="E441" s="116"/>
      <c r="F441" s="116"/>
      <c r="G441" s="116"/>
      <c r="H441" s="116"/>
      <c r="I441" s="116"/>
      <c r="J441" s="116"/>
      <c r="K441" s="116"/>
      <c r="L441" s="116"/>
      <c r="M441" s="116"/>
      <c r="N441" s="116"/>
      <c r="O441" s="116"/>
      <c r="P441" s="116"/>
      <c r="Q441" s="116"/>
      <c r="R441" s="116"/>
      <c r="S441" s="116"/>
      <c r="T441" s="116"/>
      <c r="U441" s="116"/>
      <c r="V441" s="116"/>
      <c r="W441" s="116"/>
      <c r="X441" s="116"/>
      <c r="Y441" s="116"/>
      <c r="Z441" s="116"/>
      <c r="AA441" s="116"/>
      <c r="AB441" s="116"/>
      <c r="AC441" s="116"/>
      <c r="AD441" s="116"/>
      <c r="AE441" s="116"/>
      <c r="AF441" s="116"/>
      <c r="AG441" s="116"/>
      <c r="AH441" s="116"/>
      <c r="AI441" s="116"/>
      <c r="AJ441" s="116"/>
      <c r="AK441" s="116"/>
      <c r="AL441" s="116"/>
      <c r="AM441" s="116"/>
      <c r="AN441" s="116"/>
      <c r="AO441" s="116"/>
      <c r="AP441" s="116"/>
      <c r="AQ441" s="116"/>
      <c r="AR441" s="116"/>
      <c r="AS441" s="116"/>
      <c r="AT441" s="116"/>
      <c r="AU441" s="116"/>
      <c r="AV441" s="116"/>
      <c r="AW441" s="116"/>
      <c r="AX441" s="116"/>
      <c r="AY441" s="116"/>
      <c r="AZ441" s="116"/>
      <c r="BA441" s="116"/>
      <c r="BB441" s="116"/>
      <c r="BC441" s="116"/>
    </row>
    <row r="442" spans="1:55" x14ac:dyDescent="0.25">
      <c r="A442" s="116"/>
      <c r="B442" s="116"/>
      <c r="C442" s="116"/>
      <c r="D442" s="116"/>
      <c r="E442" s="116"/>
      <c r="F442" s="116"/>
      <c r="G442" s="116"/>
      <c r="H442" s="116"/>
      <c r="I442" s="116"/>
      <c r="J442" s="116"/>
      <c r="K442" s="116"/>
      <c r="L442" s="116"/>
      <c r="M442" s="116"/>
      <c r="N442" s="116"/>
      <c r="O442" s="116"/>
      <c r="P442" s="116"/>
      <c r="Q442" s="116"/>
      <c r="R442" s="116"/>
      <c r="S442" s="116"/>
      <c r="T442" s="116"/>
      <c r="U442" s="116"/>
      <c r="V442" s="116"/>
      <c r="W442" s="116"/>
      <c r="X442" s="116"/>
      <c r="Y442" s="116"/>
      <c r="Z442" s="116"/>
      <c r="AA442" s="116"/>
      <c r="AB442" s="116"/>
      <c r="AC442" s="116"/>
      <c r="AD442" s="116"/>
      <c r="AE442" s="116"/>
      <c r="AF442" s="116"/>
      <c r="AG442" s="116"/>
      <c r="AH442" s="116"/>
      <c r="AI442" s="116"/>
      <c r="AJ442" s="116"/>
      <c r="AK442" s="116"/>
      <c r="AL442" s="116"/>
      <c r="AM442" s="116"/>
      <c r="AN442" s="116"/>
      <c r="AO442" s="116"/>
      <c r="AP442" s="116"/>
      <c r="AQ442" s="116"/>
      <c r="AR442" s="116"/>
      <c r="AS442" s="116"/>
      <c r="AT442" s="116"/>
      <c r="AU442" s="116"/>
      <c r="AV442" s="116"/>
      <c r="AW442" s="116"/>
      <c r="AX442" s="116"/>
      <c r="AY442" s="116"/>
      <c r="AZ442" s="116"/>
      <c r="BA442" s="116"/>
      <c r="BB442" s="116"/>
      <c r="BC442" s="116"/>
    </row>
    <row r="443" spans="1:55" x14ac:dyDescent="0.25">
      <c r="A443" s="116"/>
      <c r="B443" s="116"/>
      <c r="C443" s="116"/>
      <c r="D443" s="116"/>
      <c r="E443" s="116"/>
      <c r="F443" s="116"/>
      <c r="G443" s="116"/>
      <c r="H443" s="116"/>
      <c r="I443" s="116"/>
      <c r="J443" s="116"/>
      <c r="K443" s="116"/>
      <c r="L443" s="116"/>
      <c r="M443" s="116"/>
      <c r="N443" s="116"/>
      <c r="O443" s="116"/>
      <c r="P443" s="116"/>
      <c r="Q443" s="116"/>
      <c r="R443" s="116"/>
      <c r="S443" s="116"/>
      <c r="T443" s="116"/>
      <c r="U443" s="116"/>
      <c r="V443" s="116"/>
      <c r="W443" s="116"/>
      <c r="X443" s="116"/>
      <c r="Y443" s="116"/>
      <c r="Z443" s="116"/>
      <c r="AA443" s="116"/>
      <c r="AB443" s="116"/>
      <c r="AC443" s="116"/>
      <c r="AD443" s="116"/>
      <c r="AE443" s="116"/>
      <c r="AF443" s="116"/>
      <c r="AG443" s="116"/>
      <c r="AH443" s="116"/>
      <c r="AI443" s="116"/>
      <c r="AJ443" s="116"/>
      <c r="AK443" s="116"/>
      <c r="AL443" s="116"/>
      <c r="AM443" s="116"/>
      <c r="AN443" s="116"/>
      <c r="AO443" s="116"/>
      <c r="AP443" s="116"/>
      <c r="AQ443" s="116"/>
      <c r="AR443" s="116"/>
      <c r="AS443" s="116"/>
      <c r="AT443" s="116"/>
      <c r="AU443" s="116"/>
      <c r="AV443" s="116"/>
      <c r="AW443" s="116"/>
      <c r="AX443" s="116"/>
      <c r="AY443" s="116"/>
      <c r="AZ443" s="116"/>
      <c r="BA443" s="116"/>
      <c r="BB443" s="116"/>
      <c r="BC443" s="116"/>
    </row>
    <row r="444" spans="1:55" x14ac:dyDescent="0.25">
      <c r="A444" s="116"/>
      <c r="B444" s="116"/>
      <c r="C444" s="116"/>
      <c r="D444" s="116"/>
      <c r="E444" s="116"/>
      <c r="F444" s="116"/>
      <c r="G444" s="116"/>
      <c r="H444" s="116"/>
      <c r="I444" s="116"/>
      <c r="J444" s="116"/>
      <c r="K444" s="116"/>
      <c r="L444" s="116"/>
      <c r="M444" s="116"/>
      <c r="N444" s="116"/>
      <c r="O444" s="116"/>
      <c r="P444" s="116"/>
      <c r="Q444" s="116"/>
      <c r="R444" s="116"/>
      <c r="S444" s="116"/>
      <c r="T444" s="116"/>
      <c r="U444" s="116"/>
      <c r="V444" s="116"/>
      <c r="W444" s="116"/>
      <c r="X444" s="116"/>
      <c r="Y444" s="116"/>
      <c r="Z444" s="116"/>
      <c r="AA444" s="116"/>
      <c r="AB444" s="116"/>
      <c r="AC444" s="116"/>
      <c r="AD444" s="116"/>
      <c r="AE444" s="116"/>
      <c r="AF444" s="116"/>
      <c r="AG444" s="116"/>
      <c r="AH444" s="116"/>
      <c r="AI444" s="116"/>
      <c r="AJ444" s="116"/>
      <c r="AK444" s="116"/>
      <c r="AL444" s="116"/>
      <c r="AM444" s="116"/>
      <c r="AN444" s="116"/>
      <c r="AO444" s="116"/>
      <c r="AP444" s="116"/>
      <c r="AQ444" s="116"/>
      <c r="AR444" s="116"/>
      <c r="AS444" s="116"/>
      <c r="AT444" s="116"/>
      <c r="AU444" s="116"/>
      <c r="AV444" s="116"/>
      <c r="AW444" s="116"/>
      <c r="AX444" s="116"/>
      <c r="AY444" s="116"/>
      <c r="AZ444" s="116"/>
      <c r="BA444" s="116"/>
      <c r="BB444" s="116"/>
      <c r="BC444" s="116"/>
    </row>
    <row r="445" spans="1:55" x14ac:dyDescent="0.25">
      <c r="A445" s="116"/>
      <c r="B445" s="116"/>
      <c r="C445" s="116"/>
      <c r="D445" s="116"/>
      <c r="E445" s="116"/>
      <c r="F445" s="116"/>
      <c r="G445" s="116"/>
      <c r="H445" s="116"/>
      <c r="I445" s="116"/>
      <c r="J445" s="116"/>
      <c r="K445" s="116"/>
      <c r="L445" s="116"/>
      <c r="M445" s="116"/>
      <c r="N445" s="116"/>
      <c r="O445" s="116"/>
      <c r="P445" s="116"/>
      <c r="Q445" s="116"/>
      <c r="R445" s="116"/>
      <c r="S445" s="116"/>
      <c r="T445" s="116"/>
      <c r="U445" s="116"/>
      <c r="V445" s="116"/>
      <c r="W445" s="116"/>
      <c r="X445" s="116"/>
      <c r="Y445" s="116"/>
      <c r="Z445" s="116"/>
      <c r="AA445" s="116"/>
      <c r="AB445" s="116"/>
      <c r="AC445" s="116"/>
      <c r="AD445" s="116"/>
      <c r="AE445" s="116"/>
      <c r="AF445" s="116"/>
      <c r="AG445" s="116"/>
      <c r="AH445" s="116"/>
      <c r="AI445" s="116"/>
      <c r="AJ445" s="116"/>
      <c r="AK445" s="116"/>
      <c r="AL445" s="116"/>
      <c r="AM445" s="116"/>
      <c r="AN445" s="116"/>
      <c r="AO445" s="116"/>
      <c r="AP445" s="116"/>
      <c r="AQ445" s="116"/>
      <c r="AR445" s="116"/>
      <c r="AS445" s="116"/>
      <c r="AT445" s="116"/>
      <c r="AU445" s="116"/>
      <c r="AV445" s="116"/>
      <c r="AW445" s="116"/>
      <c r="AX445" s="116"/>
      <c r="AY445" s="116"/>
      <c r="AZ445" s="116"/>
      <c r="BA445" s="116"/>
      <c r="BB445" s="116"/>
      <c r="BC445" s="116"/>
    </row>
    <row r="446" spans="1:55" x14ac:dyDescent="0.25">
      <c r="A446" s="116"/>
      <c r="B446" s="116"/>
      <c r="C446" s="116"/>
      <c r="D446" s="116"/>
      <c r="E446" s="116"/>
      <c r="F446" s="116"/>
      <c r="G446" s="116"/>
      <c r="H446" s="116"/>
      <c r="I446" s="116"/>
      <c r="J446" s="116"/>
      <c r="K446" s="116"/>
      <c r="L446" s="116"/>
      <c r="M446" s="116"/>
      <c r="N446" s="116"/>
      <c r="O446" s="116"/>
      <c r="P446" s="116"/>
      <c r="Q446" s="116"/>
      <c r="R446" s="116"/>
      <c r="S446" s="116"/>
      <c r="T446" s="116"/>
      <c r="U446" s="116"/>
      <c r="V446" s="116"/>
      <c r="W446" s="116"/>
      <c r="X446" s="116"/>
      <c r="Y446" s="116"/>
      <c r="Z446" s="116"/>
      <c r="AA446" s="116"/>
      <c r="AB446" s="116"/>
      <c r="AC446" s="116"/>
      <c r="AD446" s="116"/>
      <c r="AE446" s="116"/>
      <c r="AF446" s="116"/>
      <c r="AG446" s="116"/>
      <c r="AH446" s="116"/>
      <c r="AI446" s="116"/>
      <c r="AJ446" s="116"/>
      <c r="AK446" s="116"/>
      <c r="AL446" s="116"/>
      <c r="AM446" s="116"/>
      <c r="AN446" s="116"/>
      <c r="AO446" s="116"/>
      <c r="AP446" s="116"/>
      <c r="AQ446" s="116"/>
      <c r="AR446" s="116"/>
      <c r="AS446" s="116"/>
      <c r="AT446" s="116"/>
      <c r="AU446" s="116"/>
      <c r="AV446" s="116"/>
      <c r="AW446" s="116"/>
      <c r="AX446" s="116"/>
      <c r="AY446" s="116"/>
      <c r="AZ446" s="116"/>
      <c r="BA446" s="116"/>
      <c r="BB446" s="116"/>
      <c r="BC446" s="116"/>
    </row>
    <row r="447" spans="1:55" x14ac:dyDescent="0.25">
      <c r="A447" s="116"/>
      <c r="B447" s="116"/>
      <c r="C447" s="116"/>
      <c r="D447" s="116"/>
      <c r="E447" s="116"/>
      <c r="F447" s="116"/>
      <c r="G447" s="116"/>
      <c r="H447" s="116"/>
      <c r="I447" s="116"/>
      <c r="J447" s="116"/>
      <c r="K447" s="116"/>
      <c r="L447" s="116"/>
      <c r="M447" s="116"/>
      <c r="N447" s="116"/>
      <c r="O447" s="116"/>
      <c r="P447" s="116"/>
      <c r="Q447" s="116"/>
      <c r="R447" s="116"/>
      <c r="S447" s="116"/>
      <c r="T447" s="116"/>
      <c r="U447" s="116"/>
      <c r="V447" s="116"/>
      <c r="W447" s="116"/>
      <c r="X447" s="116"/>
      <c r="Y447" s="116"/>
      <c r="Z447" s="116"/>
      <c r="AA447" s="116"/>
      <c r="AB447" s="116"/>
      <c r="AC447" s="116"/>
      <c r="AD447" s="116"/>
      <c r="AE447" s="116"/>
      <c r="AF447" s="116"/>
      <c r="AG447" s="116"/>
      <c r="AH447" s="116"/>
      <c r="AI447" s="116"/>
      <c r="AJ447" s="116"/>
      <c r="AK447" s="116"/>
      <c r="AL447" s="116"/>
      <c r="AM447" s="116"/>
      <c r="AN447" s="116"/>
      <c r="AO447" s="116"/>
      <c r="AP447" s="116"/>
      <c r="AQ447" s="116"/>
      <c r="AR447" s="116"/>
      <c r="AS447" s="116"/>
      <c r="AT447" s="116"/>
      <c r="AU447" s="116"/>
      <c r="AV447" s="116"/>
      <c r="AW447" s="116"/>
      <c r="AX447" s="116"/>
      <c r="AY447" s="116"/>
      <c r="AZ447" s="116"/>
      <c r="BA447" s="116"/>
      <c r="BB447" s="116"/>
      <c r="BC447" s="116"/>
    </row>
    <row r="448" spans="1:55" x14ac:dyDescent="0.25">
      <c r="A448" s="116"/>
      <c r="B448" s="116"/>
      <c r="C448" s="116"/>
      <c r="D448" s="116"/>
      <c r="E448" s="116"/>
      <c r="F448" s="116"/>
      <c r="G448" s="116"/>
      <c r="H448" s="116"/>
      <c r="I448" s="116"/>
      <c r="J448" s="116"/>
      <c r="K448" s="116"/>
      <c r="L448" s="116"/>
      <c r="M448" s="116"/>
      <c r="N448" s="116"/>
      <c r="O448" s="116"/>
      <c r="P448" s="116"/>
      <c r="Q448" s="116"/>
      <c r="R448" s="116"/>
      <c r="S448" s="116"/>
      <c r="T448" s="116"/>
      <c r="U448" s="116"/>
      <c r="V448" s="116"/>
      <c r="W448" s="116"/>
      <c r="X448" s="116"/>
      <c r="Y448" s="116"/>
      <c r="Z448" s="116"/>
      <c r="AA448" s="116"/>
      <c r="AB448" s="116"/>
      <c r="AC448" s="116"/>
      <c r="AD448" s="116"/>
      <c r="AE448" s="116"/>
      <c r="AF448" s="116"/>
      <c r="AG448" s="116"/>
      <c r="AH448" s="116"/>
      <c r="AI448" s="116"/>
      <c r="AJ448" s="116"/>
      <c r="AK448" s="116"/>
      <c r="AL448" s="116"/>
      <c r="AM448" s="116"/>
      <c r="AN448" s="116"/>
      <c r="AO448" s="116"/>
      <c r="AP448" s="116"/>
      <c r="AQ448" s="116"/>
      <c r="AR448" s="116"/>
      <c r="AS448" s="116"/>
      <c r="AT448" s="116"/>
      <c r="AU448" s="116"/>
      <c r="AV448" s="116"/>
      <c r="AW448" s="116"/>
      <c r="AX448" s="116"/>
      <c r="AY448" s="116"/>
      <c r="AZ448" s="116"/>
      <c r="BA448" s="116"/>
      <c r="BB448" s="116"/>
      <c r="BC448" s="116"/>
    </row>
    <row r="449" spans="1:55" x14ac:dyDescent="0.25">
      <c r="A449" s="116"/>
      <c r="B449" s="116"/>
      <c r="C449" s="116"/>
      <c r="D449" s="116"/>
      <c r="E449" s="116"/>
      <c r="F449" s="116"/>
      <c r="G449" s="116"/>
      <c r="H449" s="116"/>
      <c r="I449" s="116"/>
      <c r="J449" s="116"/>
      <c r="K449" s="116"/>
      <c r="L449" s="116"/>
      <c r="M449" s="116"/>
      <c r="N449" s="116"/>
      <c r="O449" s="116"/>
      <c r="P449" s="116"/>
      <c r="Q449" s="116"/>
      <c r="R449" s="116"/>
      <c r="S449" s="116"/>
      <c r="T449" s="116"/>
      <c r="U449" s="116"/>
      <c r="V449" s="116"/>
      <c r="W449" s="116"/>
      <c r="X449" s="116"/>
      <c r="Y449" s="116"/>
      <c r="Z449" s="116"/>
      <c r="AA449" s="116"/>
      <c r="AB449" s="116"/>
      <c r="AC449" s="116"/>
      <c r="AD449" s="116"/>
      <c r="AE449" s="116"/>
      <c r="AF449" s="116"/>
      <c r="AG449" s="116"/>
      <c r="AH449" s="116"/>
      <c r="AI449" s="116"/>
      <c r="AJ449" s="116"/>
      <c r="AK449" s="116"/>
      <c r="AL449" s="116"/>
      <c r="AM449" s="116"/>
      <c r="AN449" s="116"/>
      <c r="AO449" s="116"/>
      <c r="AP449" s="116"/>
      <c r="AQ449" s="116"/>
      <c r="AR449" s="116"/>
      <c r="AS449" s="116"/>
      <c r="AT449" s="116"/>
      <c r="AU449" s="116"/>
      <c r="AV449" s="116"/>
      <c r="AW449" s="116"/>
      <c r="AX449" s="116"/>
      <c r="AY449" s="116"/>
      <c r="AZ449" s="116"/>
      <c r="BA449" s="116"/>
      <c r="BB449" s="116"/>
      <c r="BC449" s="116"/>
    </row>
    <row r="450" spans="1:55" x14ac:dyDescent="0.25">
      <c r="A450" s="116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6"/>
      <c r="Q450" s="116"/>
      <c r="R450" s="116"/>
      <c r="S450" s="116"/>
      <c r="T450" s="116"/>
      <c r="U450" s="116"/>
      <c r="V450" s="116"/>
      <c r="W450" s="116"/>
      <c r="X450" s="116"/>
      <c r="Y450" s="116"/>
      <c r="Z450" s="116"/>
      <c r="AA450" s="116"/>
      <c r="AB450" s="116"/>
      <c r="AC450" s="116"/>
      <c r="AD450" s="116"/>
      <c r="AE450" s="116"/>
      <c r="AF450" s="116"/>
      <c r="AG450" s="116"/>
      <c r="AH450" s="116"/>
      <c r="AI450" s="116"/>
      <c r="AJ450" s="116"/>
      <c r="AK450" s="116"/>
      <c r="AL450" s="116"/>
      <c r="AM450" s="116"/>
      <c r="AN450" s="116"/>
      <c r="AO450" s="116"/>
      <c r="AP450" s="116"/>
      <c r="AQ450" s="116"/>
      <c r="AR450" s="116"/>
      <c r="AS450" s="116"/>
      <c r="AT450" s="116"/>
      <c r="AU450" s="116"/>
      <c r="AV450" s="116"/>
      <c r="AW450" s="116"/>
      <c r="AX450" s="116"/>
      <c r="AY450" s="116"/>
      <c r="AZ450" s="116"/>
      <c r="BA450" s="116"/>
      <c r="BB450" s="116"/>
      <c r="BC450" s="116"/>
    </row>
    <row r="451" spans="1:55" x14ac:dyDescent="0.25">
      <c r="A451" s="116"/>
      <c r="B451" s="116"/>
      <c r="C451" s="116"/>
      <c r="D451" s="116"/>
      <c r="E451" s="116"/>
      <c r="F451" s="116"/>
      <c r="G451" s="116"/>
      <c r="H451" s="116"/>
      <c r="I451" s="116"/>
      <c r="J451" s="116"/>
      <c r="K451" s="116"/>
      <c r="L451" s="116"/>
      <c r="M451" s="116"/>
      <c r="N451" s="116"/>
      <c r="O451" s="116"/>
      <c r="P451" s="116"/>
      <c r="Q451" s="116"/>
      <c r="R451" s="116"/>
      <c r="S451" s="116"/>
      <c r="T451" s="116"/>
      <c r="U451" s="116"/>
      <c r="V451" s="116"/>
      <c r="W451" s="116"/>
      <c r="X451" s="116"/>
      <c r="Y451" s="116"/>
      <c r="Z451" s="116"/>
      <c r="AA451" s="116"/>
      <c r="AB451" s="116"/>
      <c r="AC451" s="116"/>
      <c r="AD451" s="116"/>
      <c r="AE451" s="116"/>
      <c r="AF451" s="116"/>
      <c r="AG451" s="116"/>
      <c r="AH451" s="116"/>
      <c r="AI451" s="116"/>
      <c r="AJ451" s="116"/>
      <c r="AK451" s="116"/>
      <c r="AL451" s="116"/>
      <c r="AM451" s="116"/>
      <c r="AN451" s="116"/>
      <c r="AO451" s="116"/>
      <c r="AP451" s="116"/>
      <c r="AQ451" s="116"/>
      <c r="AR451" s="116"/>
      <c r="AS451" s="116"/>
      <c r="AT451" s="116"/>
      <c r="AU451" s="116"/>
      <c r="AV451" s="116"/>
      <c r="AW451" s="116"/>
      <c r="AX451" s="116"/>
      <c r="AY451" s="116"/>
      <c r="AZ451" s="116"/>
      <c r="BA451" s="116"/>
      <c r="BB451" s="116"/>
      <c r="BC451" s="116"/>
    </row>
    <row r="452" spans="1:55" x14ac:dyDescent="0.25">
      <c r="A452" s="116"/>
      <c r="B452" s="116"/>
      <c r="C452" s="116"/>
      <c r="D452" s="116"/>
      <c r="E452" s="116"/>
      <c r="F452" s="116"/>
      <c r="G452" s="116"/>
      <c r="H452" s="116"/>
      <c r="I452" s="116"/>
      <c r="J452" s="116"/>
      <c r="K452" s="116"/>
      <c r="L452" s="116"/>
      <c r="M452" s="116"/>
      <c r="N452" s="116"/>
      <c r="O452" s="116"/>
      <c r="P452" s="116"/>
      <c r="Q452" s="116"/>
      <c r="R452" s="116"/>
      <c r="S452" s="116"/>
      <c r="T452" s="116"/>
      <c r="U452" s="116"/>
      <c r="V452" s="116"/>
      <c r="W452" s="116"/>
      <c r="X452" s="116"/>
      <c r="Y452" s="116"/>
      <c r="Z452" s="116"/>
      <c r="AA452" s="116"/>
      <c r="AB452" s="116"/>
      <c r="AC452" s="116"/>
      <c r="AD452" s="116"/>
      <c r="AE452" s="116"/>
      <c r="AF452" s="116"/>
      <c r="AG452" s="116"/>
      <c r="AH452" s="116"/>
      <c r="AI452" s="116"/>
      <c r="AJ452" s="116"/>
      <c r="AK452" s="116"/>
      <c r="AL452" s="116"/>
      <c r="AM452" s="116"/>
      <c r="AN452" s="116"/>
      <c r="AO452" s="116"/>
      <c r="AP452" s="116"/>
      <c r="AQ452" s="116"/>
      <c r="AR452" s="116"/>
      <c r="AS452" s="116"/>
      <c r="AT452" s="116"/>
      <c r="AU452" s="116"/>
      <c r="AV452" s="116"/>
      <c r="AW452" s="116"/>
      <c r="AX452" s="116"/>
      <c r="AY452" s="116"/>
      <c r="AZ452" s="116"/>
      <c r="BA452" s="116"/>
      <c r="BB452" s="116"/>
      <c r="BC452" s="116"/>
    </row>
    <row r="453" spans="1:55" x14ac:dyDescent="0.25">
      <c r="A453" s="116"/>
      <c r="B453" s="116"/>
      <c r="C453" s="116"/>
      <c r="D453" s="116"/>
      <c r="E453" s="116"/>
      <c r="F453" s="116"/>
      <c r="G453" s="11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116"/>
      <c r="S453" s="116"/>
      <c r="T453" s="116"/>
      <c r="U453" s="116"/>
      <c r="V453" s="116"/>
      <c r="W453" s="116"/>
      <c r="X453" s="116"/>
      <c r="Y453" s="116"/>
      <c r="Z453" s="116"/>
      <c r="AA453" s="116"/>
      <c r="AB453" s="116"/>
      <c r="AC453" s="116"/>
      <c r="AD453" s="116"/>
      <c r="AE453" s="116"/>
      <c r="AF453" s="116"/>
      <c r="AG453" s="116"/>
      <c r="AH453" s="116"/>
      <c r="AI453" s="116"/>
      <c r="AJ453" s="116"/>
      <c r="AK453" s="116"/>
      <c r="AL453" s="116"/>
      <c r="AM453" s="116"/>
      <c r="AN453" s="116"/>
      <c r="AO453" s="116"/>
      <c r="AP453" s="116"/>
      <c r="AQ453" s="116"/>
      <c r="AR453" s="116"/>
      <c r="AS453" s="116"/>
      <c r="AT453" s="116"/>
      <c r="AU453" s="116"/>
      <c r="AV453" s="116"/>
      <c r="AW453" s="116"/>
      <c r="AX453" s="116"/>
      <c r="AY453" s="116"/>
      <c r="AZ453" s="116"/>
      <c r="BA453" s="116"/>
      <c r="BB453" s="116"/>
      <c r="BC453" s="116"/>
    </row>
    <row r="454" spans="1:55" x14ac:dyDescent="0.25">
      <c r="A454" s="116"/>
      <c r="B454" s="116"/>
      <c r="C454" s="116"/>
      <c r="D454" s="116"/>
      <c r="E454" s="116"/>
      <c r="F454" s="116"/>
      <c r="G454" s="11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  <c r="AA454" s="116"/>
      <c r="AB454" s="116"/>
      <c r="AC454" s="116"/>
      <c r="AD454" s="116"/>
      <c r="AE454" s="116"/>
      <c r="AF454" s="116"/>
      <c r="AG454" s="116"/>
      <c r="AH454" s="116"/>
      <c r="AI454" s="116"/>
      <c r="AJ454" s="116"/>
      <c r="AK454" s="116"/>
      <c r="AL454" s="116"/>
      <c r="AM454" s="116"/>
      <c r="AN454" s="116"/>
      <c r="AO454" s="116"/>
      <c r="AP454" s="116"/>
      <c r="AQ454" s="116"/>
      <c r="AR454" s="116"/>
      <c r="AS454" s="116"/>
      <c r="AT454" s="116"/>
      <c r="AU454" s="116"/>
      <c r="AV454" s="116"/>
      <c r="AW454" s="116"/>
      <c r="AX454" s="116"/>
      <c r="AY454" s="116"/>
      <c r="AZ454" s="116"/>
      <c r="BA454" s="116"/>
      <c r="BB454" s="116"/>
      <c r="BC454" s="116"/>
    </row>
    <row r="455" spans="1:55" x14ac:dyDescent="0.25">
      <c r="A455" s="116"/>
      <c r="B455" s="116"/>
      <c r="C455" s="116"/>
      <c r="D455" s="116"/>
      <c r="E455" s="116"/>
      <c r="F455" s="116"/>
      <c r="G455" s="11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116"/>
      <c r="S455" s="116"/>
      <c r="T455" s="116"/>
      <c r="U455" s="116"/>
      <c r="V455" s="116"/>
      <c r="W455" s="116"/>
      <c r="X455" s="116"/>
      <c r="Y455" s="116"/>
      <c r="Z455" s="116"/>
      <c r="AA455" s="116"/>
      <c r="AB455" s="116"/>
      <c r="AC455" s="116"/>
      <c r="AD455" s="116"/>
      <c r="AE455" s="116"/>
      <c r="AF455" s="116"/>
      <c r="AG455" s="116"/>
      <c r="AH455" s="116"/>
      <c r="AI455" s="116"/>
      <c r="AJ455" s="116"/>
      <c r="AK455" s="116"/>
      <c r="AL455" s="116"/>
      <c r="AM455" s="116"/>
      <c r="AN455" s="116"/>
      <c r="AO455" s="116"/>
      <c r="AP455" s="116"/>
      <c r="AQ455" s="116"/>
      <c r="AR455" s="116"/>
      <c r="AS455" s="116"/>
      <c r="AT455" s="116"/>
      <c r="AU455" s="116"/>
      <c r="AV455" s="116"/>
      <c r="AW455" s="116"/>
      <c r="AX455" s="116"/>
      <c r="AY455" s="116"/>
      <c r="AZ455" s="116"/>
      <c r="BA455" s="116"/>
      <c r="BB455" s="116"/>
      <c r="BC455" s="116"/>
    </row>
    <row r="456" spans="1:55" x14ac:dyDescent="0.25">
      <c r="A456" s="116"/>
      <c r="B456" s="116"/>
      <c r="C456" s="116"/>
      <c r="D456" s="116"/>
      <c r="E456" s="116"/>
      <c r="F456" s="116"/>
      <c r="G456" s="11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  <c r="AA456" s="116"/>
      <c r="AB456" s="116"/>
      <c r="AC456" s="116"/>
      <c r="AD456" s="116"/>
      <c r="AE456" s="116"/>
      <c r="AF456" s="116"/>
      <c r="AG456" s="116"/>
      <c r="AH456" s="116"/>
      <c r="AI456" s="116"/>
      <c r="AJ456" s="116"/>
      <c r="AK456" s="116"/>
      <c r="AL456" s="116"/>
      <c r="AM456" s="116"/>
      <c r="AN456" s="116"/>
      <c r="AO456" s="116"/>
      <c r="AP456" s="116"/>
      <c r="AQ456" s="116"/>
      <c r="AR456" s="116"/>
      <c r="AS456" s="116"/>
      <c r="AT456" s="116"/>
      <c r="AU456" s="116"/>
      <c r="AV456" s="116"/>
      <c r="AW456" s="116"/>
      <c r="AX456" s="116"/>
      <c r="AY456" s="116"/>
      <c r="AZ456" s="116"/>
      <c r="BA456" s="116"/>
      <c r="BB456" s="116"/>
      <c r="BC456" s="116"/>
    </row>
    <row r="457" spans="1:55" x14ac:dyDescent="0.25">
      <c r="A457" s="116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  <c r="AA457" s="116"/>
      <c r="AB457" s="116"/>
      <c r="AC457" s="116"/>
      <c r="AD457" s="116"/>
      <c r="AE457" s="116"/>
      <c r="AF457" s="116"/>
      <c r="AG457" s="116"/>
      <c r="AH457" s="116"/>
      <c r="AI457" s="116"/>
      <c r="AJ457" s="116"/>
      <c r="AK457" s="116"/>
      <c r="AL457" s="116"/>
      <c r="AM457" s="116"/>
      <c r="AN457" s="116"/>
      <c r="AO457" s="116"/>
      <c r="AP457" s="116"/>
      <c r="AQ457" s="116"/>
      <c r="AR457" s="116"/>
      <c r="AS457" s="116"/>
      <c r="AT457" s="116"/>
      <c r="AU457" s="116"/>
      <c r="AV457" s="116"/>
      <c r="AW457" s="116"/>
      <c r="AX457" s="116"/>
      <c r="AY457" s="116"/>
      <c r="AZ457" s="116"/>
      <c r="BA457" s="116"/>
      <c r="BB457" s="116"/>
      <c r="BC457" s="116"/>
    </row>
    <row r="458" spans="1:55" x14ac:dyDescent="0.25">
      <c r="A458" s="116"/>
      <c r="B458" s="116"/>
      <c r="C458" s="116"/>
      <c r="D458" s="116"/>
      <c r="E458" s="116"/>
      <c r="F458" s="116"/>
      <c r="G458" s="116"/>
      <c r="H458" s="116"/>
      <c r="I458" s="116"/>
      <c r="J458" s="116"/>
      <c r="K458" s="116"/>
      <c r="L458" s="116"/>
      <c r="M458" s="116"/>
      <c r="N458" s="116"/>
      <c r="O458" s="116"/>
      <c r="P458" s="116"/>
      <c r="Q458" s="116"/>
      <c r="R458" s="116"/>
      <c r="S458" s="116"/>
      <c r="T458" s="116"/>
      <c r="U458" s="116"/>
      <c r="V458" s="116"/>
      <c r="W458" s="116"/>
      <c r="X458" s="116"/>
      <c r="Y458" s="116"/>
      <c r="Z458" s="116"/>
      <c r="AA458" s="116"/>
      <c r="AB458" s="116"/>
      <c r="AC458" s="116"/>
      <c r="AD458" s="116"/>
      <c r="AE458" s="116"/>
      <c r="AF458" s="116"/>
      <c r="AG458" s="116"/>
      <c r="AH458" s="116"/>
      <c r="AI458" s="116"/>
      <c r="AJ458" s="116"/>
      <c r="AK458" s="116"/>
      <c r="AL458" s="116"/>
      <c r="AM458" s="116"/>
      <c r="AN458" s="116"/>
      <c r="AO458" s="116"/>
      <c r="AP458" s="116"/>
      <c r="AQ458" s="116"/>
      <c r="AR458" s="116"/>
      <c r="AS458" s="116"/>
      <c r="AT458" s="116"/>
      <c r="AU458" s="116"/>
      <c r="AV458" s="116"/>
      <c r="AW458" s="116"/>
      <c r="AX458" s="116"/>
      <c r="AY458" s="116"/>
      <c r="AZ458" s="116"/>
      <c r="BA458" s="116"/>
      <c r="BB458" s="116"/>
      <c r="BC458" s="116"/>
    </row>
    <row r="459" spans="1:55" x14ac:dyDescent="0.25">
      <c r="A459" s="116"/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  <c r="AA459" s="116"/>
      <c r="AB459" s="116"/>
      <c r="AC459" s="116"/>
      <c r="AD459" s="116"/>
      <c r="AE459" s="116"/>
      <c r="AF459" s="116"/>
      <c r="AG459" s="116"/>
      <c r="AH459" s="116"/>
      <c r="AI459" s="116"/>
      <c r="AJ459" s="116"/>
      <c r="AK459" s="116"/>
      <c r="AL459" s="116"/>
      <c r="AM459" s="116"/>
      <c r="AN459" s="116"/>
      <c r="AO459" s="116"/>
      <c r="AP459" s="116"/>
      <c r="AQ459" s="116"/>
      <c r="AR459" s="116"/>
      <c r="AS459" s="116"/>
      <c r="AT459" s="116"/>
      <c r="AU459" s="116"/>
      <c r="AV459" s="116"/>
      <c r="AW459" s="116"/>
      <c r="AX459" s="116"/>
      <c r="AY459" s="116"/>
      <c r="AZ459" s="116"/>
      <c r="BA459" s="116"/>
      <c r="BB459" s="116"/>
      <c r="BC459" s="116"/>
    </row>
    <row r="460" spans="1:55" x14ac:dyDescent="0.25">
      <c r="A460" s="116"/>
      <c r="B460" s="116"/>
      <c r="C460" s="116"/>
      <c r="D460" s="116"/>
      <c r="E460" s="116"/>
      <c r="F460" s="116"/>
      <c r="G460" s="116"/>
      <c r="H460" s="116"/>
      <c r="I460" s="116"/>
      <c r="J460" s="116"/>
      <c r="K460" s="116"/>
      <c r="L460" s="116"/>
      <c r="M460" s="116"/>
      <c r="N460" s="116"/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  <c r="AA460" s="116"/>
      <c r="AB460" s="116"/>
      <c r="AC460" s="116"/>
      <c r="AD460" s="116"/>
      <c r="AE460" s="116"/>
      <c r="AF460" s="116"/>
      <c r="AG460" s="116"/>
      <c r="AH460" s="116"/>
      <c r="AI460" s="116"/>
      <c r="AJ460" s="116"/>
      <c r="AK460" s="116"/>
      <c r="AL460" s="116"/>
      <c r="AM460" s="116"/>
      <c r="AN460" s="116"/>
      <c r="AO460" s="116"/>
      <c r="AP460" s="116"/>
      <c r="AQ460" s="116"/>
      <c r="AR460" s="116"/>
      <c r="AS460" s="116"/>
      <c r="AT460" s="116"/>
      <c r="AU460" s="116"/>
      <c r="AV460" s="116"/>
      <c r="AW460" s="116"/>
      <c r="AX460" s="116"/>
      <c r="AY460" s="116"/>
      <c r="AZ460" s="116"/>
      <c r="BA460" s="116"/>
      <c r="BB460" s="116"/>
      <c r="BC460" s="116"/>
    </row>
    <row r="461" spans="1:55" x14ac:dyDescent="0.25">
      <c r="A461" s="116"/>
      <c r="B461" s="116"/>
      <c r="C461" s="116"/>
      <c r="D461" s="116"/>
      <c r="E461" s="116"/>
      <c r="F461" s="116"/>
      <c r="G461" s="116"/>
      <c r="H461" s="116"/>
      <c r="I461" s="116"/>
      <c r="J461" s="116"/>
      <c r="K461" s="116"/>
      <c r="L461" s="116"/>
      <c r="M461" s="116"/>
      <c r="N461" s="116"/>
      <c r="O461" s="116"/>
      <c r="P461" s="116"/>
      <c r="Q461" s="116"/>
      <c r="R461" s="116"/>
      <c r="S461" s="116"/>
      <c r="T461" s="116"/>
      <c r="U461" s="116"/>
      <c r="V461" s="116"/>
      <c r="W461" s="116"/>
      <c r="X461" s="116"/>
      <c r="Y461" s="116"/>
      <c r="Z461" s="116"/>
      <c r="AA461" s="116"/>
      <c r="AB461" s="116"/>
      <c r="AC461" s="116"/>
      <c r="AD461" s="116"/>
      <c r="AE461" s="116"/>
      <c r="AF461" s="116"/>
      <c r="AG461" s="116"/>
      <c r="AH461" s="116"/>
      <c r="AI461" s="116"/>
      <c r="AJ461" s="116"/>
      <c r="AK461" s="116"/>
      <c r="AL461" s="116"/>
      <c r="AM461" s="116"/>
      <c r="AN461" s="116"/>
      <c r="AO461" s="116"/>
      <c r="AP461" s="116"/>
      <c r="AQ461" s="116"/>
      <c r="AR461" s="116"/>
      <c r="AS461" s="116"/>
      <c r="AT461" s="116"/>
      <c r="AU461" s="116"/>
      <c r="AV461" s="116"/>
      <c r="AW461" s="116"/>
      <c r="AX461" s="116"/>
      <c r="AY461" s="116"/>
      <c r="AZ461" s="116"/>
      <c r="BA461" s="116"/>
      <c r="BB461" s="116"/>
      <c r="BC461" s="116"/>
    </row>
    <row r="462" spans="1:55" x14ac:dyDescent="0.25">
      <c r="A462" s="116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  <c r="AA462" s="116"/>
      <c r="AB462" s="116"/>
      <c r="AC462" s="116"/>
      <c r="AD462" s="116"/>
      <c r="AE462" s="116"/>
      <c r="AF462" s="116"/>
      <c r="AG462" s="116"/>
      <c r="AH462" s="116"/>
      <c r="AI462" s="116"/>
      <c r="AJ462" s="116"/>
      <c r="AK462" s="116"/>
      <c r="AL462" s="116"/>
      <c r="AM462" s="116"/>
      <c r="AN462" s="116"/>
      <c r="AO462" s="116"/>
      <c r="AP462" s="116"/>
      <c r="AQ462" s="116"/>
      <c r="AR462" s="116"/>
      <c r="AS462" s="116"/>
      <c r="AT462" s="116"/>
      <c r="AU462" s="116"/>
      <c r="AV462" s="116"/>
      <c r="AW462" s="116"/>
      <c r="AX462" s="116"/>
      <c r="AY462" s="116"/>
      <c r="AZ462" s="116"/>
      <c r="BA462" s="116"/>
      <c r="BB462" s="116"/>
      <c r="BC462" s="116"/>
    </row>
    <row r="463" spans="1:55" x14ac:dyDescent="0.25">
      <c r="A463" s="116"/>
      <c r="B463" s="116"/>
      <c r="C463" s="116"/>
      <c r="D463" s="116"/>
      <c r="E463" s="116"/>
      <c r="F463" s="116"/>
      <c r="G463" s="11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  <c r="AA463" s="116"/>
      <c r="AB463" s="116"/>
      <c r="AC463" s="116"/>
      <c r="AD463" s="116"/>
      <c r="AE463" s="116"/>
      <c r="AF463" s="116"/>
      <c r="AG463" s="116"/>
      <c r="AH463" s="116"/>
      <c r="AI463" s="116"/>
      <c r="AJ463" s="116"/>
      <c r="AK463" s="116"/>
      <c r="AL463" s="116"/>
      <c r="AM463" s="116"/>
      <c r="AN463" s="116"/>
      <c r="AO463" s="116"/>
      <c r="AP463" s="116"/>
      <c r="AQ463" s="116"/>
      <c r="AR463" s="116"/>
      <c r="AS463" s="116"/>
      <c r="AT463" s="116"/>
      <c r="AU463" s="116"/>
      <c r="AV463" s="116"/>
      <c r="AW463" s="116"/>
      <c r="AX463" s="116"/>
      <c r="AY463" s="116"/>
      <c r="AZ463" s="116"/>
      <c r="BA463" s="116"/>
      <c r="BB463" s="116"/>
      <c r="BC463" s="116"/>
    </row>
    <row r="464" spans="1:55" x14ac:dyDescent="0.25">
      <c r="A464" s="116"/>
      <c r="B464" s="116"/>
      <c r="C464" s="116"/>
      <c r="D464" s="116"/>
      <c r="E464" s="116"/>
      <c r="F464" s="116"/>
      <c r="G464" s="116"/>
      <c r="H464" s="116"/>
      <c r="I464" s="116"/>
      <c r="J464" s="116"/>
      <c r="K464" s="116"/>
      <c r="L464" s="116"/>
      <c r="M464" s="116"/>
      <c r="N464" s="116"/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  <c r="AA464" s="116"/>
      <c r="AB464" s="116"/>
      <c r="AC464" s="116"/>
      <c r="AD464" s="116"/>
      <c r="AE464" s="116"/>
      <c r="AF464" s="116"/>
      <c r="AG464" s="116"/>
      <c r="AH464" s="116"/>
      <c r="AI464" s="116"/>
      <c r="AJ464" s="116"/>
      <c r="AK464" s="116"/>
      <c r="AL464" s="116"/>
      <c r="AM464" s="116"/>
      <c r="AN464" s="116"/>
      <c r="AO464" s="116"/>
      <c r="AP464" s="116"/>
      <c r="AQ464" s="116"/>
      <c r="AR464" s="116"/>
      <c r="AS464" s="116"/>
      <c r="AT464" s="116"/>
      <c r="AU464" s="116"/>
      <c r="AV464" s="116"/>
      <c r="AW464" s="116"/>
      <c r="AX464" s="116"/>
      <c r="AY464" s="116"/>
      <c r="AZ464" s="116"/>
      <c r="BA464" s="116"/>
      <c r="BB464" s="116"/>
      <c r="BC464" s="116"/>
    </row>
    <row r="465" spans="1:55" x14ac:dyDescent="0.25">
      <c r="A465" s="116"/>
      <c r="B465" s="116"/>
      <c r="C465" s="116"/>
      <c r="D465" s="116"/>
      <c r="E465" s="116"/>
      <c r="F465" s="116"/>
      <c r="G465" s="116"/>
      <c r="H465" s="116"/>
      <c r="I465" s="116"/>
      <c r="J465" s="116"/>
      <c r="K465" s="116"/>
      <c r="L465" s="116"/>
      <c r="M465" s="116"/>
      <c r="N465" s="116"/>
      <c r="O465" s="116"/>
      <c r="P465" s="116"/>
      <c r="Q465" s="116"/>
      <c r="R465" s="116"/>
      <c r="S465" s="116"/>
      <c r="T465" s="116"/>
      <c r="U465" s="116"/>
      <c r="V465" s="116"/>
      <c r="W465" s="116"/>
      <c r="X465" s="116"/>
      <c r="Y465" s="116"/>
      <c r="Z465" s="116"/>
      <c r="AA465" s="116"/>
      <c r="AB465" s="116"/>
      <c r="AC465" s="116"/>
      <c r="AD465" s="116"/>
      <c r="AE465" s="116"/>
      <c r="AF465" s="116"/>
      <c r="AG465" s="116"/>
      <c r="AH465" s="116"/>
      <c r="AI465" s="116"/>
      <c r="AJ465" s="116"/>
      <c r="AK465" s="116"/>
      <c r="AL465" s="116"/>
      <c r="AM465" s="116"/>
      <c r="AN465" s="116"/>
      <c r="AO465" s="116"/>
      <c r="AP465" s="116"/>
      <c r="AQ465" s="116"/>
      <c r="AR465" s="116"/>
      <c r="AS465" s="116"/>
      <c r="AT465" s="116"/>
      <c r="AU465" s="116"/>
      <c r="AV465" s="116"/>
      <c r="AW465" s="116"/>
      <c r="AX465" s="116"/>
      <c r="AY465" s="116"/>
      <c r="AZ465" s="116"/>
      <c r="BA465" s="116"/>
      <c r="BB465" s="116"/>
      <c r="BC465" s="116"/>
    </row>
    <row r="466" spans="1:55" x14ac:dyDescent="0.25">
      <c r="A466" s="116"/>
      <c r="B466" s="116"/>
      <c r="C466" s="116"/>
      <c r="D466" s="116"/>
      <c r="E466" s="116"/>
      <c r="F466" s="116"/>
      <c r="G466" s="116"/>
      <c r="H466" s="116"/>
      <c r="I466" s="116"/>
      <c r="J466" s="116"/>
      <c r="K466" s="116"/>
      <c r="L466" s="116"/>
      <c r="M466" s="116"/>
      <c r="N466" s="116"/>
      <c r="O466" s="116"/>
      <c r="P466" s="116"/>
      <c r="Q466" s="116"/>
      <c r="R466" s="116"/>
      <c r="S466" s="116"/>
      <c r="T466" s="116"/>
      <c r="U466" s="116"/>
      <c r="V466" s="116"/>
      <c r="W466" s="116"/>
      <c r="X466" s="116"/>
      <c r="Y466" s="116"/>
      <c r="Z466" s="116"/>
      <c r="AA466" s="116"/>
      <c r="AB466" s="116"/>
      <c r="AC466" s="116"/>
      <c r="AD466" s="116"/>
      <c r="AE466" s="116"/>
      <c r="AF466" s="116"/>
      <c r="AG466" s="116"/>
      <c r="AH466" s="116"/>
      <c r="AI466" s="116"/>
      <c r="AJ466" s="116"/>
      <c r="AK466" s="116"/>
      <c r="AL466" s="116"/>
      <c r="AM466" s="116"/>
      <c r="AN466" s="116"/>
      <c r="AO466" s="116"/>
      <c r="AP466" s="116"/>
      <c r="AQ466" s="116"/>
      <c r="AR466" s="116"/>
      <c r="AS466" s="116"/>
      <c r="AT466" s="116"/>
      <c r="AU466" s="116"/>
      <c r="AV466" s="116"/>
      <c r="AW466" s="116"/>
      <c r="AX466" s="116"/>
      <c r="AY466" s="116"/>
      <c r="AZ466" s="116"/>
      <c r="BA466" s="116"/>
      <c r="BB466" s="116"/>
      <c r="BC466" s="116"/>
    </row>
    <row r="467" spans="1:55" x14ac:dyDescent="0.25">
      <c r="A467" s="116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6"/>
      <c r="Q467" s="116"/>
      <c r="R467" s="116"/>
      <c r="S467" s="116"/>
      <c r="T467" s="116"/>
      <c r="U467" s="116"/>
      <c r="V467" s="116"/>
      <c r="W467" s="116"/>
      <c r="X467" s="116"/>
      <c r="Y467" s="116"/>
      <c r="Z467" s="116"/>
      <c r="AA467" s="116"/>
      <c r="AB467" s="116"/>
      <c r="AC467" s="116"/>
      <c r="AD467" s="116"/>
      <c r="AE467" s="116"/>
      <c r="AF467" s="116"/>
      <c r="AG467" s="116"/>
      <c r="AH467" s="116"/>
      <c r="AI467" s="116"/>
      <c r="AJ467" s="116"/>
      <c r="AK467" s="116"/>
      <c r="AL467" s="116"/>
      <c r="AM467" s="116"/>
      <c r="AN467" s="116"/>
      <c r="AO467" s="116"/>
      <c r="AP467" s="116"/>
      <c r="AQ467" s="116"/>
      <c r="AR467" s="116"/>
      <c r="AS467" s="116"/>
      <c r="AT467" s="116"/>
      <c r="AU467" s="116"/>
      <c r="AV467" s="116"/>
      <c r="AW467" s="116"/>
      <c r="AX467" s="116"/>
      <c r="AY467" s="116"/>
      <c r="AZ467" s="116"/>
      <c r="BA467" s="116"/>
      <c r="BB467" s="116"/>
      <c r="BC467" s="116"/>
    </row>
    <row r="468" spans="1:55" x14ac:dyDescent="0.25">
      <c r="A468" s="116"/>
      <c r="B468" s="116"/>
      <c r="C468" s="116"/>
      <c r="D468" s="116"/>
      <c r="E468" s="116"/>
      <c r="F468" s="116"/>
      <c r="G468" s="116"/>
      <c r="H468" s="116"/>
      <c r="I468" s="116"/>
      <c r="J468" s="116"/>
      <c r="K468" s="116"/>
      <c r="L468" s="116"/>
      <c r="M468" s="116"/>
      <c r="N468" s="116"/>
      <c r="O468" s="116"/>
      <c r="P468" s="116"/>
      <c r="Q468" s="116"/>
      <c r="R468" s="116"/>
      <c r="S468" s="116"/>
      <c r="T468" s="116"/>
      <c r="U468" s="116"/>
      <c r="V468" s="116"/>
      <c r="W468" s="116"/>
      <c r="X468" s="116"/>
      <c r="Y468" s="116"/>
      <c r="Z468" s="116"/>
      <c r="AA468" s="116"/>
      <c r="AB468" s="116"/>
      <c r="AC468" s="116"/>
      <c r="AD468" s="116"/>
      <c r="AE468" s="116"/>
      <c r="AF468" s="116"/>
      <c r="AG468" s="116"/>
      <c r="AH468" s="116"/>
      <c r="AI468" s="116"/>
      <c r="AJ468" s="116"/>
      <c r="AK468" s="116"/>
      <c r="AL468" s="116"/>
      <c r="AM468" s="116"/>
      <c r="AN468" s="116"/>
      <c r="AO468" s="116"/>
      <c r="AP468" s="116"/>
      <c r="AQ468" s="116"/>
      <c r="AR468" s="116"/>
      <c r="AS468" s="116"/>
      <c r="AT468" s="116"/>
      <c r="AU468" s="116"/>
      <c r="AV468" s="116"/>
      <c r="AW468" s="116"/>
      <c r="AX468" s="116"/>
      <c r="AY468" s="116"/>
      <c r="AZ468" s="116"/>
      <c r="BA468" s="116"/>
      <c r="BB468" s="116"/>
      <c r="BC468" s="116"/>
    </row>
    <row r="469" spans="1:55" x14ac:dyDescent="0.25">
      <c r="A469" s="116"/>
      <c r="B469" s="116"/>
      <c r="C469" s="116"/>
      <c r="D469" s="116"/>
      <c r="E469" s="116"/>
      <c r="F469" s="116"/>
      <c r="G469" s="116"/>
      <c r="H469" s="116"/>
      <c r="I469" s="116"/>
      <c r="J469" s="116"/>
      <c r="K469" s="116"/>
      <c r="L469" s="116"/>
      <c r="M469" s="116"/>
      <c r="N469" s="116"/>
      <c r="O469" s="116"/>
      <c r="P469" s="116"/>
      <c r="Q469" s="116"/>
      <c r="R469" s="116"/>
      <c r="S469" s="116"/>
      <c r="T469" s="116"/>
      <c r="U469" s="116"/>
      <c r="V469" s="116"/>
      <c r="W469" s="116"/>
      <c r="X469" s="116"/>
      <c r="Y469" s="116"/>
      <c r="Z469" s="116"/>
      <c r="AA469" s="116"/>
      <c r="AB469" s="116"/>
      <c r="AC469" s="116"/>
      <c r="AD469" s="116"/>
      <c r="AE469" s="116"/>
      <c r="AF469" s="116"/>
      <c r="AG469" s="116"/>
      <c r="AH469" s="116"/>
      <c r="AI469" s="116"/>
      <c r="AJ469" s="116"/>
      <c r="AK469" s="116"/>
      <c r="AL469" s="116"/>
      <c r="AM469" s="116"/>
      <c r="AN469" s="116"/>
      <c r="AO469" s="116"/>
      <c r="AP469" s="116"/>
      <c r="AQ469" s="116"/>
      <c r="AR469" s="116"/>
      <c r="AS469" s="116"/>
      <c r="AT469" s="116"/>
      <c r="AU469" s="116"/>
      <c r="AV469" s="116"/>
      <c r="AW469" s="116"/>
      <c r="AX469" s="116"/>
      <c r="AY469" s="116"/>
      <c r="AZ469" s="116"/>
      <c r="BA469" s="116"/>
      <c r="BB469" s="116"/>
      <c r="BC469" s="116"/>
    </row>
    <row r="470" spans="1:55" x14ac:dyDescent="0.25">
      <c r="A470" s="116"/>
      <c r="B470" s="116"/>
      <c r="C470" s="116"/>
      <c r="D470" s="116"/>
      <c r="E470" s="116"/>
      <c r="F470" s="116"/>
      <c r="G470" s="116"/>
      <c r="H470" s="116"/>
      <c r="I470" s="116"/>
      <c r="J470" s="116"/>
      <c r="K470" s="116"/>
      <c r="L470" s="116"/>
      <c r="M470" s="116"/>
      <c r="N470" s="116"/>
      <c r="O470" s="116"/>
      <c r="P470" s="116"/>
      <c r="Q470" s="116"/>
      <c r="R470" s="116"/>
      <c r="S470" s="116"/>
      <c r="T470" s="116"/>
      <c r="U470" s="116"/>
      <c r="V470" s="116"/>
      <c r="W470" s="116"/>
      <c r="X470" s="116"/>
      <c r="Y470" s="116"/>
      <c r="Z470" s="116"/>
      <c r="AA470" s="116"/>
      <c r="AB470" s="116"/>
      <c r="AC470" s="116"/>
      <c r="AD470" s="116"/>
      <c r="AE470" s="116"/>
      <c r="AF470" s="116"/>
      <c r="AG470" s="116"/>
      <c r="AH470" s="116"/>
      <c r="AI470" s="116"/>
      <c r="AJ470" s="116"/>
      <c r="AK470" s="116"/>
      <c r="AL470" s="116"/>
      <c r="AM470" s="116"/>
      <c r="AN470" s="116"/>
      <c r="AO470" s="116"/>
      <c r="AP470" s="116"/>
      <c r="AQ470" s="116"/>
      <c r="AR470" s="116"/>
      <c r="AS470" s="116"/>
      <c r="AT470" s="116"/>
      <c r="AU470" s="116"/>
      <c r="AV470" s="116"/>
      <c r="AW470" s="116"/>
      <c r="AX470" s="116"/>
      <c r="AY470" s="116"/>
      <c r="AZ470" s="116"/>
      <c r="BA470" s="116"/>
      <c r="BB470" s="116"/>
      <c r="BC470" s="116"/>
    </row>
    <row r="471" spans="1:55" x14ac:dyDescent="0.25">
      <c r="A471" s="116"/>
      <c r="B471" s="116"/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  <c r="Z471" s="116"/>
      <c r="AA471" s="116"/>
      <c r="AB471" s="116"/>
      <c r="AC471" s="116"/>
      <c r="AD471" s="116"/>
      <c r="AE471" s="116"/>
      <c r="AF471" s="116"/>
      <c r="AG471" s="116"/>
      <c r="AH471" s="116"/>
      <c r="AI471" s="116"/>
      <c r="AJ471" s="116"/>
      <c r="AK471" s="116"/>
      <c r="AL471" s="116"/>
      <c r="AM471" s="116"/>
      <c r="AN471" s="116"/>
      <c r="AO471" s="116"/>
      <c r="AP471" s="116"/>
      <c r="AQ471" s="116"/>
      <c r="AR471" s="116"/>
      <c r="AS471" s="116"/>
      <c r="AT471" s="116"/>
      <c r="AU471" s="116"/>
      <c r="AV471" s="116"/>
      <c r="AW471" s="116"/>
      <c r="AX471" s="116"/>
      <c r="AY471" s="116"/>
      <c r="AZ471" s="116"/>
      <c r="BA471" s="116"/>
      <c r="BB471" s="116"/>
      <c r="BC471" s="116"/>
    </row>
    <row r="472" spans="1:55" x14ac:dyDescent="0.25">
      <c r="A472" s="116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6"/>
      <c r="Q472" s="116"/>
      <c r="R472" s="116"/>
      <c r="S472" s="116"/>
      <c r="T472" s="116"/>
      <c r="U472" s="116"/>
      <c r="V472" s="116"/>
      <c r="W472" s="116"/>
      <c r="X472" s="116"/>
      <c r="Y472" s="116"/>
      <c r="Z472" s="116"/>
      <c r="AA472" s="116"/>
      <c r="AB472" s="116"/>
      <c r="AC472" s="116"/>
      <c r="AD472" s="116"/>
      <c r="AE472" s="116"/>
      <c r="AF472" s="116"/>
      <c r="AG472" s="116"/>
      <c r="AH472" s="116"/>
      <c r="AI472" s="116"/>
      <c r="AJ472" s="116"/>
      <c r="AK472" s="116"/>
      <c r="AL472" s="116"/>
      <c r="AM472" s="116"/>
      <c r="AN472" s="116"/>
      <c r="AO472" s="116"/>
      <c r="AP472" s="116"/>
      <c r="AQ472" s="116"/>
      <c r="AR472" s="116"/>
      <c r="AS472" s="116"/>
      <c r="AT472" s="116"/>
      <c r="AU472" s="116"/>
      <c r="AV472" s="116"/>
      <c r="AW472" s="116"/>
      <c r="AX472" s="116"/>
      <c r="AY472" s="116"/>
      <c r="AZ472" s="116"/>
      <c r="BA472" s="116"/>
      <c r="BB472" s="116"/>
      <c r="BC472" s="116"/>
    </row>
    <row r="473" spans="1:55" x14ac:dyDescent="0.25">
      <c r="A473" s="116"/>
      <c r="B473" s="116"/>
      <c r="C473" s="116"/>
      <c r="D473" s="116"/>
      <c r="E473" s="116"/>
      <c r="F473" s="116"/>
      <c r="G473" s="116"/>
      <c r="H473" s="116"/>
      <c r="I473" s="116"/>
      <c r="J473" s="116"/>
      <c r="K473" s="116"/>
      <c r="L473" s="116"/>
      <c r="M473" s="116"/>
      <c r="N473" s="116"/>
      <c r="O473" s="116"/>
      <c r="P473" s="116"/>
      <c r="Q473" s="116"/>
      <c r="R473" s="116"/>
      <c r="S473" s="116"/>
      <c r="T473" s="116"/>
      <c r="U473" s="116"/>
      <c r="V473" s="116"/>
      <c r="W473" s="116"/>
      <c r="X473" s="116"/>
      <c r="Y473" s="116"/>
      <c r="Z473" s="116"/>
      <c r="AA473" s="116"/>
      <c r="AB473" s="116"/>
      <c r="AC473" s="116"/>
      <c r="AD473" s="116"/>
      <c r="AE473" s="116"/>
      <c r="AF473" s="116"/>
      <c r="AG473" s="116"/>
      <c r="AH473" s="116"/>
      <c r="AI473" s="116"/>
      <c r="AJ473" s="116"/>
      <c r="AK473" s="116"/>
      <c r="AL473" s="116"/>
      <c r="AM473" s="116"/>
      <c r="AN473" s="116"/>
      <c r="AO473" s="116"/>
      <c r="AP473" s="116"/>
      <c r="AQ473" s="116"/>
      <c r="AR473" s="116"/>
      <c r="AS473" s="116"/>
      <c r="AT473" s="116"/>
      <c r="AU473" s="116"/>
      <c r="AV473" s="116"/>
      <c r="AW473" s="116"/>
      <c r="AX473" s="116"/>
      <c r="AY473" s="116"/>
      <c r="AZ473" s="116"/>
      <c r="BA473" s="116"/>
      <c r="BB473" s="116"/>
      <c r="BC473" s="116"/>
    </row>
  </sheetData>
  <customSheetViews>
    <customSheetView guid="{70A697AF-1CA5-4D3F-8407-514345120793}" scale="120" showPageBreaks="1" printArea="1" view="pageBreakPreview" topLeftCell="A133">
      <selection activeCell="K70" sqref="K70:S73"/>
      <rowBreaks count="6" manualBreakCount="6">
        <brk id="26" max="51" man="1"/>
        <brk id="53" max="51" man="1"/>
        <brk id="82" max="51" man="1"/>
        <brk id="102" max="51" man="1"/>
        <brk id="122" max="51" man="1"/>
        <brk id="144" max="51" man="1"/>
      </rowBreaks>
      <pageMargins left="0.70866141732283472" right="0.39370078740157483" top="0.70866141732283472" bottom="0.39370078740157483" header="0.19685039370078741" footer="0"/>
      <pageSetup paperSize="9" fitToHeight="0" orientation="landscape" r:id="rId1"/>
    </customSheetView>
    <customSheetView guid="{C0081A74-6DD7-42E9-95F4-9E179053FC90}" scale="120" showPageBreaks="1" printArea="1" view="pageBreakPreview" topLeftCell="A136">
      <selection activeCell="B135" sqref="B135:AZ141"/>
      <rowBreaks count="6" manualBreakCount="6">
        <brk id="26" max="51" man="1"/>
        <brk id="53" max="51" man="1"/>
        <brk id="82" max="51" man="1"/>
        <brk id="102" max="51" man="1"/>
        <brk id="122" max="51" man="1"/>
        <brk id="144" max="51" man="1"/>
      </rowBreaks>
      <pageMargins left="0.70866141732283472" right="0.39370078740157483" top="0.70866141732283472" bottom="0.39370078740157483" header="0.19685039370078741" footer="0"/>
      <pageSetup paperSize="9" fitToHeight="0" orientation="landscape" r:id="rId2"/>
    </customSheetView>
    <customSheetView guid="{7CF8CC10-6552-45AF-82E6-31CC01BC22D4}" scale="120" showPageBreaks="1" printArea="1" view="pageBreakPreview" topLeftCell="A143">
      <selection activeCell="B133" sqref="B133:AZ133"/>
      <rowBreaks count="6" manualBreakCount="6">
        <brk id="26" max="51" man="1"/>
        <brk id="53" max="51" man="1"/>
        <brk id="82" max="51" man="1"/>
        <brk id="102" max="51" man="1"/>
        <brk id="122" max="51" man="1"/>
        <brk id="144" max="51" man="1"/>
      </rowBreaks>
      <pageMargins left="0.70866141732283472" right="0.39370078740157483" top="0.70866141732283472" bottom="0.39370078740157483" header="0.19685039370078741" footer="0"/>
      <pageSetup paperSize="9" fitToHeight="0" orientation="landscape" r:id="rId3"/>
    </customSheetView>
    <customSheetView guid="{D2FFEDD4-5BBE-4239-8BF2-120B2EA33092}" scale="120" showPageBreaks="1" printArea="1" view="pageBreakPreview" topLeftCell="A130">
      <selection activeCell="B135" sqref="B135:AZ141"/>
      <rowBreaks count="6" manualBreakCount="6">
        <brk id="26" max="51" man="1"/>
        <brk id="53" max="51" man="1"/>
        <brk id="82" max="51" man="1"/>
        <brk id="102" max="51" man="1"/>
        <brk id="122" max="51" man="1"/>
        <brk id="144" max="51" man="1"/>
      </rowBreaks>
      <pageMargins left="0.70866141732283472" right="0.39370078740157483" top="0.70866141732283472" bottom="0.39370078740157483" header="0.19685039370078741" footer="0"/>
      <pageSetup paperSize="9" fitToHeight="0" orientation="landscape" r:id="rId4"/>
    </customSheetView>
  </customSheetViews>
  <mergeCells count="168">
    <mergeCell ref="B32:C32"/>
    <mergeCell ref="D32:P32"/>
    <mergeCell ref="Q32:U32"/>
    <mergeCell ref="V32:Y32"/>
    <mergeCell ref="Z32:AE32"/>
    <mergeCell ref="AF32:AJ32"/>
    <mergeCell ref="AK32:AP32"/>
    <mergeCell ref="AU32:AZ32"/>
    <mergeCell ref="AU29:AZ29"/>
    <mergeCell ref="B33:C33"/>
    <mergeCell ref="B28:C28"/>
    <mergeCell ref="D28:P28"/>
    <mergeCell ref="Q28:U28"/>
    <mergeCell ref="V28:Y28"/>
    <mergeCell ref="Z28:AE28"/>
    <mergeCell ref="AF28:AJ28"/>
    <mergeCell ref="AK28:AP28"/>
    <mergeCell ref="AU28:AZ28"/>
    <mergeCell ref="B30:C30"/>
    <mergeCell ref="D30:P30"/>
    <mergeCell ref="Q30:U30"/>
    <mergeCell ref="V30:Y30"/>
    <mergeCell ref="Z30:AE30"/>
    <mergeCell ref="AF30:AJ30"/>
    <mergeCell ref="AK30:AP30"/>
    <mergeCell ref="AU30:AZ30"/>
    <mergeCell ref="B29:C29"/>
    <mergeCell ref="D29:P29"/>
    <mergeCell ref="Q29:U29"/>
    <mergeCell ref="V29:Y29"/>
    <mergeCell ref="Z29:AE29"/>
    <mergeCell ref="AF29:AJ29"/>
    <mergeCell ref="AK29:AP29"/>
    <mergeCell ref="AU25:AZ25"/>
    <mergeCell ref="Z22:AE22"/>
    <mergeCell ref="AF22:AJ22"/>
    <mergeCell ref="AU27:AZ27"/>
    <mergeCell ref="Z34:AE34"/>
    <mergeCell ref="AF34:AJ34"/>
    <mergeCell ref="AK34:AP34"/>
    <mergeCell ref="B34:P34"/>
    <mergeCell ref="Q34:U34"/>
    <mergeCell ref="AU34:AZ34"/>
    <mergeCell ref="AQ34:AT34"/>
    <mergeCell ref="V34:Y34"/>
    <mergeCell ref="B31:C31"/>
    <mergeCell ref="D31:P31"/>
    <mergeCell ref="Q31:U31"/>
    <mergeCell ref="V31:Y31"/>
    <mergeCell ref="Z31:AE31"/>
    <mergeCell ref="AF31:AJ31"/>
    <mergeCell ref="AK31:AP31"/>
    <mergeCell ref="AU31:AZ31"/>
    <mergeCell ref="V33:Y33"/>
    <mergeCell ref="Z33:AE33"/>
    <mergeCell ref="AF33:AJ33"/>
    <mergeCell ref="AK33:AP33"/>
    <mergeCell ref="D33:P33"/>
    <mergeCell ref="Q26:U26"/>
    <mergeCell ref="Q33:U33"/>
    <mergeCell ref="B27:C27"/>
    <mergeCell ref="D27:P27"/>
    <mergeCell ref="B2:AZ2"/>
    <mergeCell ref="AU33:AZ33"/>
    <mergeCell ref="B21:C21"/>
    <mergeCell ref="D23:P23"/>
    <mergeCell ref="Q21:U21"/>
    <mergeCell ref="V21:Y21"/>
    <mergeCell ref="Z21:AE21"/>
    <mergeCell ref="AF21:AJ21"/>
    <mergeCell ref="AK21:AP21"/>
    <mergeCell ref="AU21:AZ21"/>
    <mergeCell ref="B22:C22"/>
    <mergeCell ref="D22:P22"/>
    <mergeCell ref="Q22:U22"/>
    <mergeCell ref="V22:Y22"/>
    <mergeCell ref="AU26:AZ26"/>
    <mergeCell ref="B23:C23"/>
    <mergeCell ref="V25:Y25"/>
    <mergeCell ref="AS9:AZ9"/>
    <mergeCell ref="AC10:AJ10"/>
    <mergeCell ref="B1:AY1"/>
    <mergeCell ref="B16:C19"/>
    <mergeCell ref="B20:C20"/>
    <mergeCell ref="B24:C24"/>
    <mergeCell ref="B25:C25"/>
    <mergeCell ref="V16:AP16"/>
    <mergeCell ref="Q16:U19"/>
    <mergeCell ref="D16:P19"/>
    <mergeCell ref="D20:P20"/>
    <mergeCell ref="Q20:U20"/>
    <mergeCell ref="D25:P25"/>
    <mergeCell ref="Q24:U24"/>
    <mergeCell ref="Q25:U25"/>
    <mergeCell ref="V17:Y19"/>
    <mergeCell ref="Z17:AP17"/>
    <mergeCell ref="Z18:AE19"/>
    <mergeCell ref="AK18:AP19"/>
    <mergeCell ref="AQ16:AT19"/>
    <mergeCell ref="B13:AZ13"/>
    <mergeCell ref="AS11:AZ11"/>
    <mergeCell ref="V24:Y24"/>
    <mergeCell ref="Z24:AE24"/>
    <mergeCell ref="AF24:AJ24"/>
    <mergeCell ref="B7:Y7"/>
    <mergeCell ref="AK11:AR11"/>
    <mergeCell ref="Z7:AB7"/>
    <mergeCell ref="AC7:AJ7"/>
    <mergeCell ref="AK7:AR7"/>
    <mergeCell ref="Q27:U27"/>
    <mergeCell ref="V27:Y27"/>
    <mergeCell ref="Z27:AE27"/>
    <mergeCell ref="AF27:AJ27"/>
    <mergeCell ref="AK27:AP27"/>
    <mergeCell ref="V26:Y26"/>
    <mergeCell ref="Z26:AE26"/>
    <mergeCell ref="AF26:AJ26"/>
    <mergeCell ref="AK26:AP26"/>
    <mergeCell ref="AC9:AJ9"/>
    <mergeCell ref="AK9:AR9"/>
    <mergeCell ref="B26:C26"/>
    <mergeCell ref="D26:P26"/>
    <mergeCell ref="Z25:AE25"/>
    <mergeCell ref="AF25:AJ25"/>
    <mergeCell ref="AK25:AP25"/>
    <mergeCell ref="AK22:AP22"/>
    <mergeCell ref="AU16:AZ19"/>
    <mergeCell ref="AU23:AZ23"/>
    <mergeCell ref="V20:Y20"/>
    <mergeCell ref="Z20:AE20"/>
    <mergeCell ref="AF20:AJ20"/>
    <mergeCell ref="AK20:AP20"/>
    <mergeCell ref="D24:P24"/>
    <mergeCell ref="Q23:U23"/>
    <mergeCell ref="V23:Y23"/>
    <mergeCell ref="Z23:AE23"/>
    <mergeCell ref="AF23:AJ23"/>
    <mergeCell ref="AK23:AP23"/>
    <mergeCell ref="AF18:AJ19"/>
    <mergeCell ref="AQ20:AT20"/>
    <mergeCell ref="AU20:AZ20"/>
    <mergeCell ref="AQ24:AT24"/>
    <mergeCell ref="AU24:AZ24"/>
    <mergeCell ref="D21:P21"/>
    <mergeCell ref="AU22:AZ22"/>
    <mergeCell ref="AK24:AP24"/>
    <mergeCell ref="B4:Y6"/>
    <mergeCell ref="Z4:AB6"/>
    <mergeCell ref="AC4:AZ4"/>
    <mergeCell ref="AC5:AJ6"/>
    <mergeCell ref="AK5:AR6"/>
    <mergeCell ref="AS5:AZ6"/>
    <mergeCell ref="B12:AZ12"/>
    <mergeCell ref="B9:Y9"/>
    <mergeCell ref="B10:Y10"/>
    <mergeCell ref="Z10:AB10"/>
    <mergeCell ref="B11:Y11"/>
    <mergeCell ref="AK10:AR10"/>
    <mergeCell ref="AS10:AZ10"/>
    <mergeCell ref="AS7:AZ7"/>
    <mergeCell ref="B8:Y8"/>
    <mergeCell ref="Z8:AB8"/>
    <mergeCell ref="AC8:AJ8"/>
    <mergeCell ref="AK8:AR8"/>
    <mergeCell ref="AS8:AZ8"/>
    <mergeCell ref="Z11:AB11"/>
    <mergeCell ref="AC11:AJ11"/>
    <mergeCell ref="Z9:AB9"/>
  </mergeCells>
  <pageMargins left="0.62992125984251968" right="0.23622047244094491" top="0.74803149606299213" bottom="0.74803149606299213" header="0.31496062992125984" footer="0.31496062992125984"/>
  <pageSetup paperSize="9" scale="77" firstPageNumber="82" fitToHeight="0" orientation="landscape" useFirstPageNumber="1" r:id="rId5"/>
  <headerFooter>
    <oddHeader>&amp;C&amp;"Times New Roman,обычный"&amp;10 6</oddHeader>
  </headerFooter>
  <rowBreaks count="1" manualBreakCount="1">
    <brk id="25" max="52" man="1"/>
  </rowBreaks>
  <colBreaks count="1" manualBreakCount="1">
    <brk id="53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36"/>
  <sheetViews>
    <sheetView showGridLines="0" view="pageBreakPreview" zoomScaleNormal="100" zoomScaleSheetLayoutView="100" workbookViewId="0">
      <selection activeCell="AL31" sqref="AL31:AP31"/>
    </sheetView>
  </sheetViews>
  <sheetFormatPr defaultColWidth="0.7109375" defaultRowHeight="15" x14ac:dyDescent="0.25"/>
  <cols>
    <col min="1" max="1" width="1.28515625" style="16" customWidth="1"/>
    <col min="2" max="4" width="2.28515625" style="16" customWidth="1"/>
    <col min="5" max="5" width="2.5703125" style="16" customWidth="1"/>
    <col min="6" max="6" width="2" style="16" customWidth="1"/>
    <col min="7" max="7" width="2.42578125" style="16" customWidth="1"/>
    <col min="8" max="8" width="2.5703125" style="16" customWidth="1"/>
    <col min="9" max="13" width="2.42578125" style="16" customWidth="1"/>
    <col min="14" max="14" width="1.7109375" style="16" customWidth="1"/>
    <col min="15" max="15" width="3.5703125" style="16" customWidth="1"/>
    <col min="16" max="16" width="2.42578125" style="16" customWidth="1"/>
    <col min="17" max="17" width="2.7109375" style="16" customWidth="1"/>
    <col min="18" max="18" width="4" style="16" customWidth="1"/>
    <col min="19" max="19" width="3.42578125" style="16" customWidth="1"/>
    <col min="20" max="20" width="3.5703125" style="16" customWidth="1"/>
    <col min="21" max="22" width="3.28515625" style="16" customWidth="1"/>
    <col min="23" max="23" width="2" style="16" customWidth="1"/>
    <col min="24" max="24" width="3.5703125" style="16" customWidth="1"/>
    <col min="25" max="25" width="6.42578125" style="16" customWidth="1"/>
    <col min="26" max="26" width="2.42578125" style="16" customWidth="1"/>
    <col min="27" max="27" width="2.5703125" style="16" customWidth="1"/>
    <col min="28" max="28" width="2.42578125" style="16" customWidth="1"/>
    <col min="29" max="31" width="2.5703125" style="16" customWidth="1"/>
    <col min="32" max="32" width="5.5703125" style="16" customWidth="1"/>
    <col min="33" max="36" width="2.7109375" style="16" customWidth="1"/>
    <col min="37" max="37" width="6.7109375" style="16" customWidth="1"/>
    <col min="38" max="41" width="2.5703125" style="16" customWidth="1"/>
    <col min="42" max="42" width="8.42578125" style="16" customWidth="1"/>
    <col min="43" max="46" width="2.5703125" style="16" customWidth="1"/>
    <col min="47" max="47" width="9.5703125" style="16" customWidth="1"/>
    <col min="48" max="48" width="2.5703125" style="16" customWidth="1"/>
    <col min="49" max="51" width="2.7109375" style="16" customWidth="1"/>
    <col min="52" max="52" width="8.5703125" style="16" customWidth="1"/>
    <col min="53" max="84" width="0.7109375" style="16"/>
    <col min="85" max="85" width="26.5703125" style="16" customWidth="1"/>
    <col min="86" max="16384" width="0.7109375" style="16"/>
  </cols>
  <sheetData>
    <row r="1" spans="1:53" s="2" customFormat="1" ht="19.149999999999999" customHeight="1" x14ac:dyDescent="0.3">
      <c r="A1" s="226" t="s">
        <v>53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3"/>
    </row>
    <row r="2" spans="1:53" s="2" customFormat="1" ht="12" customHeight="1" x14ac:dyDescent="0.2"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3"/>
    </row>
    <row r="3" spans="1:53" s="2" customFormat="1" ht="16.149999999999999" customHeight="1" x14ac:dyDescent="0.3">
      <c r="B3" s="292" t="s">
        <v>54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2"/>
      <c r="BA3" s="3"/>
    </row>
    <row r="4" spans="1:53" s="2" customFormat="1" ht="8.4499999999999993" customHeight="1" x14ac:dyDescent="0.2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3"/>
    </row>
    <row r="5" spans="1:53" s="2" customFormat="1" ht="12.75" customHeight="1" x14ac:dyDescent="0.2">
      <c r="A5" s="71"/>
      <c r="B5" s="158" t="s">
        <v>0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 t="s">
        <v>9</v>
      </c>
      <c r="AA5" s="158"/>
      <c r="AB5" s="158"/>
      <c r="AC5" s="158" t="s">
        <v>13</v>
      </c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3"/>
    </row>
    <row r="6" spans="1:53" s="2" customFormat="1" ht="12.75" x14ac:dyDescent="0.2">
      <c r="A6" s="71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 t="s">
        <v>198</v>
      </c>
      <c r="AD6" s="158"/>
      <c r="AE6" s="158"/>
      <c r="AF6" s="158"/>
      <c r="AG6" s="158"/>
      <c r="AH6" s="158"/>
      <c r="AI6" s="158"/>
      <c r="AJ6" s="158"/>
      <c r="AK6" s="158" t="s">
        <v>199</v>
      </c>
      <c r="AL6" s="158"/>
      <c r="AM6" s="158"/>
      <c r="AN6" s="158"/>
      <c r="AO6" s="158"/>
      <c r="AP6" s="158"/>
      <c r="AQ6" s="158"/>
      <c r="AR6" s="158"/>
      <c r="AS6" s="158" t="s">
        <v>200</v>
      </c>
      <c r="AT6" s="158"/>
      <c r="AU6" s="158"/>
      <c r="AV6" s="158"/>
      <c r="AW6" s="158"/>
      <c r="AX6" s="158"/>
      <c r="AY6" s="158"/>
      <c r="AZ6" s="158"/>
      <c r="BA6" s="3"/>
    </row>
    <row r="7" spans="1:53" s="2" customFormat="1" ht="48.75" customHeight="1" x14ac:dyDescent="0.2">
      <c r="A7" s="71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3"/>
    </row>
    <row r="8" spans="1:53" s="78" customFormat="1" ht="11.25" customHeight="1" x14ac:dyDescent="0.2">
      <c r="A8" s="77"/>
      <c r="B8" s="282">
        <v>1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 t="s">
        <v>10</v>
      </c>
      <c r="AA8" s="282"/>
      <c r="AB8" s="282"/>
      <c r="AC8" s="282" t="s">
        <v>2</v>
      </c>
      <c r="AD8" s="282"/>
      <c r="AE8" s="282"/>
      <c r="AF8" s="282"/>
      <c r="AG8" s="282"/>
      <c r="AH8" s="282"/>
      <c r="AI8" s="282"/>
      <c r="AJ8" s="282"/>
      <c r="AK8" s="282" t="s">
        <v>3</v>
      </c>
      <c r="AL8" s="282"/>
      <c r="AM8" s="282"/>
      <c r="AN8" s="282"/>
      <c r="AO8" s="282"/>
      <c r="AP8" s="282"/>
      <c r="AQ8" s="282"/>
      <c r="AR8" s="282"/>
      <c r="AS8" s="282" t="s">
        <v>4</v>
      </c>
      <c r="AT8" s="282"/>
      <c r="AU8" s="282"/>
      <c r="AV8" s="282"/>
      <c r="AW8" s="282"/>
      <c r="AX8" s="282"/>
      <c r="AY8" s="282"/>
      <c r="AZ8" s="282"/>
    </row>
    <row r="9" spans="1:53" s="34" customFormat="1" ht="33.200000000000003" customHeight="1" x14ac:dyDescent="0.25">
      <c r="A9" s="61"/>
      <c r="B9" s="288" t="s">
        <v>218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9" t="s">
        <v>14</v>
      </c>
      <c r="AA9" s="289"/>
      <c r="AB9" s="289"/>
      <c r="AC9" s="284"/>
      <c r="AD9" s="284"/>
      <c r="AE9" s="284"/>
      <c r="AF9" s="284"/>
      <c r="AG9" s="284"/>
      <c r="AH9" s="284"/>
      <c r="AI9" s="284"/>
      <c r="AJ9" s="284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</row>
    <row r="10" spans="1:53" s="32" customFormat="1" ht="33.75" customHeight="1" x14ac:dyDescent="0.25">
      <c r="A10" s="61"/>
      <c r="B10" s="288" t="s">
        <v>55</v>
      </c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9" t="s">
        <v>16</v>
      </c>
      <c r="AA10" s="289"/>
      <c r="AB10" s="289"/>
      <c r="AC10" s="284"/>
      <c r="AD10" s="284"/>
      <c r="AE10" s="284"/>
      <c r="AF10" s="284"/>
      <c r="AG10" s="284"/>
      <c r="AH10" s="284"/>
      <c r="AI10" s="284"/>
      <c r="AJ10" s="284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1"/>
    </row>
    <row r="11" spans="1:53" s="32" customFormat="1" ht="15.75" customHeight="1" x14ac:dyDescent="0.25">
      <c r="A11" s="61"/>
      <c r="B11" s="288" t="s">
        <v>56</v>
      </c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9" t="s">
        <v>21</v>
      </c>
      <c r="AA11" s="289"/>
      <c r="AB11" s="289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4"/>
    </row>
    <row r="12" spans="1:53" s="32" customFormat="1" ht="30" customHeight="1" x14ac:dyDescent="0.25">
      <c r="A12" s="61"/>
      <c r="B12" s="288" t="s">
        <v>219</v>
      </c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9" t="s">
        <v>24</v>
      </c>
      <c r="AA12" s="289"/>
      <c r="AB12" s="289"/>
      <c r="AC12" s="284"/>
      <c r="AD12" s="284"/>
      <c r="AE12" s="284"/>
      <c r="AF12" s="284"/>
      <c r="AG12" s="284"/>
      <c r="AH12" s="284"/>
      <c r="AI12" s="284"/>
      <c r="AJ12" s="284"/>
      <c r="AK12" s="284"/>
      <c r="AL12" s="284"/>
      <c r="AM12" s="284"/>
      <c r="AN12" s="284"/>
      <c r="AO12" s="284"/>
      <c r="AP12" s="284"/>
      <c r="AQ12" s="284"/>
      <c r="AR12" s="284"/>
      <c r="AS12" s="284"/>
      <c r="AT12" s="284"/>
      <c r="AU12" s="284"/>
      <c r="AV12" s="284"/>
      <c r="AW12" s="284"/>
      <c r="AX12" s="284"/>
      <c r="AY12" s="284"/>
      <c r="AZ12" s="284"/>
    </row>
    <row r="13" spans="1:53" s="32" customFormat="1" ht="32.65" customHeight="1" x14ac:dyDescent="0.25">
      <c r="A13" s="61"/>
      <c r="B13" s="288" t="s">
        <v>57</v>
      </c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9" t="s">
        <v>25</v>
      </c>
      <c r="AA13" s="289"/>
      <c r="AB13" s="289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4"/>
    </row>
    <row r="14" spans="1:53" s="32" customFormat="1" ht="36.6" customHeight="1" x14ac:dyDescent="0.25">
      <c r="A14" s="61"/>
      <c r="B14" s="288" t="s">
        <v>58</v>
      </c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9" t="s">
        <v>26</v>
      </c>
      <c r="AA14" s="289"/>
      <c r="AB14" s="289"/>
      <c r="AC14" s="281">
        <v>9884583.7100000009</v>
      </c>
      <c r="AD14" s="281"/>
      <c r="AE14" s="281"/>
      <c r="AF14" s="281"/>
      <c r="AG14" s="281"/>
      <c r="AH14" s="281"/>
      <c r="AI14" s="281"/>
      <c r="AJ14" s="281"/>
      <c r="AK14" s="281">
        <v>1789919</v>
      </c>
      <c r="AL14" s="281"/>
      <c r="AM14" s="281"/>
      <c r="AN14" s="281"/>
      <c r="AO14" s="281"/>
      <c r="AP14" s="281"/>
      <c r="AQ14" s="281"/>
      <c r="AR14" s="281"/>
      <c r="AS14" s="281">
        <v>1789919</v>
      </c>
      <c r="AT14" s="281"/>
      <c r="AU14" s="281"/>
      <c r="AV14" s="281"/>
      <c r="AW14" s="281"/>
      <c r="AX14" s="281"/>
      <c r="AY14" s="281"/>
      <c r="AZ14" s="281"/>
    </row>
    <row r="15" spans="1:53" s="56" customFormat="1" ht="10.5" customHeight="1" x14ac:dyDescent="0.25">
      <c r="A15" s="61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55"/>
      <c r="AA15" s="55"/>
      <c r="AB15" s="55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</row>
    <row r="16" spans="1:53" s="20" customFormat="1" ht="21.6" customHeight="1" x14ac:dyDescent="0.3">
      <c r="A16" s="81"/>
      <c r="B16" s="265" t="s">
        <v>159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</row>
    <row r="17" spans="1:87" s="19" customFormat="1" ht="11.1" customHeight="1" x14ac:dyDescent="0.25">
      <c r="A17" s="52"/>
      <c r="B17" s="82"/>
      <c r="C17" s="82"/>
      <c r="D17" s="82"/>
      <c r="E17" s="82"/>
      <c r="F17" s="82"/>
      <c r="G17" s="82"/>
      <c r="H17" s="82"/>
      <c r="I17" s="82"/>
      <c r="J17" s="82"/>
      <c r="K17" s="83"/>
      <c r="L17" s="83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</row>
    <row r="18" spans="1:87" ht="28.5" customHeight="1" x14ac:dyDescent="0.25">
      <c r="A18" s="71"/>
      <c r="B18" s="293" t="s">
        <v>0</v>
      </c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 t="s">
        <v>1</v>
      </c>
      <c r="V18" s="293"/>
      <c r="W18" s="293" t="s">
        <v>59</v>
      </c>
      <c r="X18" s="293"/>
      <c r="Y18" s="293"/>
      <c r="Z18" s="293"/>
      <c r="AA18" s="293"/>
      <c r="AB18" s="293"/>
      <c r="AC18" s="293"/>
      <c r="AD18" s="293"/>
      <c r="AE18" s="293"/>
      <c r="AF18" s="293"/>
      <c r="AG18" s="293"/>
      <c r="AH18" s="293"/>
      <c r="AI18" s="293"/>
      <c r="AJ18" s="293"/>
      <c r="AK18" s="293"/>
      <c r="AL18" s="293" t="s">
        <v>60</v>
      </c>
      <c r="AM18" s="293"/>
      <c r="AN18" s="293"/>
      <c r="AO18" s="293"/>
      <c r="AP18" s="293"/>
      <c r="AQ18" s="293"/>
      <c r="AR18" s="293"/>
      <c r="AS18" s="293"/>
      <c r="AT18" s="293"/>
      <c r="AU18" s="293"/>
      <c r="AV18" s="293"/>
      <c r="AW18" s="293"/>
      <c r="AX18" s="293"/>
      <c r="AY18" s="293"/>
      <c r="AZ18" s="293"/>
    </row>
    <row r="19" spans="1:87" ht="57.75" customHeight="1" x14ac:dyDescent="0.25">
      <c r="A19" s="71"/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 t="s">
        <v>221</v>
      </c>
      <c r="X19" s="293"/>
      <c r="Y19" s="293"/>
      <c r="Z19" s="293"/>
      <c r="AA19" s="293"/>
      <c r="AB19" s="293" t="s">
        <v>222</v>
      </c>
      <c r="AC19" s="293"/>
      <c r="AD19" s="293"/>
      <c r="AE19" s="293"/>
      <c r="AF19" s="293"/>
      <c r="AG19" s="293" t="s">
        <v>223</v>
      </c>
      <c r="AH19" s="293"/>
      <c r="AI19" s="293"/>
      <c r="AJ19" s="293"/>
      <c r="AK19" s="293"/>
      <c r="AL19" s="293" t="s">
        <v>221</v>
      </c>
      <c r="AM19" s="293"/>
      <c r="AN19" s="293"/>
      <c r="AO19" s="293"/>
      <c r="AP19" s="293"/>
      <c r="AQ19" s="293" t="s">
        <v>222</v>
      </c>
      <c r="AR19" s="293"/>
      <c r="AS19" s="293"/>
      <c r="AT19" s="293"/>
      <c r="AU19" s="293"/>
      <c r="AV19" s="293" t="s">
        <v>223</v>
      </c>
      <c r="AW19" s="293"/>
      <c r="AX19" s="293"/>
      <c r="AY19" s="293"/>
      <c r="AZ19" s="293"/>
    </row>
    <row r="20" spans="1:87" s="75" customFormat="1" ht="11.25" customHeight="1" x14ac:dyDescent="0.2">
      <c r="B20" s="283">
        <v>1</v>
      </c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83">
        <v>2</v>
      </c>
      <c r="V20" s="283"/>
      <c r="W20" s="283">
        <v>3</v>
      </c>
      <c r="X20" s="283"/>
      <c r="Y20" s="283"/>
      <c r="Z20" s="283"/>
      <c r="AA20" s="283"/>
      <c r="AB20" s="283">
        <v>4</v>
      </c>
      <c r="AC20" s="283"/>
      <c r="AD20" s="283"/>
      <c r="AE20" s="283"/>
      <c r="AF20" s="283"/>
      <c r="AG20" s="283">
        <v>5</v>
      </c>
      <c r="AH20" s="283"/>
      <c r="AI20" s="283"/>
      <c r="AJ20" s="283"/>
      <c r="AK20" s="283"/>
      <c r="AL20" s="283">
        <v>6</v>
      </c>
      <c r="AM20" s="283"/>
      <c r="AN20" s="283"/>
      <c r="AO20" s="283"/>
      <c r="AP20" s="283"/>
      <c r="AQ20" s="283">
        <v>7</v>
      </c>
      <c r="AR20" s="283"/>
      <c r="AS20" s="283"/>
      <c r="AT20" s="283"/>
      <c r="AU20" s="283"/>
      <c r="AV20" s="283">
        <v>8</v>
      </c>
      <c r="AW20" s="283"/>
      <c r="AX20" s="283"/>
      <c r="AY20" s="283"/>
      <c r="AZ20" s="283"/>
    </row>
    <row r="21" spans="1:87" ht="35.450000000000003" customHeight="1" x14ac:dyDescent="0.25">
      <c r="A21" s="71"/>
      <c r="B21" s="294" t="s">
        <v>170</v>
      </c>
      <c r="C21" s="295"/>
      <c r="D21" s="295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0" t="s">
        <v>14</v>
      </c>
      <c r="V21" s="290"/>
      <c r="W21" s="227">
        <v>32227430.77</v>
      </c>
      <c r="X21" s="227"/>
      <c r="Y21" s="227"/>
      <c r="Z21" s="227"/>
      <c r="AA21" s="227"/>
      <c r="AB21" s="227">
        <v>5115625</v>
      </c>
      <c r="AC21" s="227"/>
      <c r="AD21" s="227"/>
      <c r="AE21" s="227"/>
      <c r="AF21" s="227"/>
      <c r="AG21" s="227">
        <v>5115625</v>
      </c>
      <c r="AH21" s="227"/>
      <c r="AI21" s="227"/>
      <c r="AJ21" s="227"/>
      <c r="AK21" s="227"/>
      <c r="AL21" s="291">
        <f>W21*22%+151902.7-3.08</f>
        <v>7241934.3893999998</v>
      </c>
      <c r="AM21" s="291"/>
      <c r="AN21" s="291"/>
      <c r="AO21" s="291"/>
      <c r="AP21" s="291"/>
      <c r="AQ21" s="291">
        <f>AK14-AQ23-AQ26-AQ29</f>
        <v>1360206.5</v>
      </c>
      <c r="AR21" s="291"/>
      <c r="AS21" s="291"/>
      <c r="AT21" s="291"/>
      <c r="AU21" s="291"/>
      <c r="AV21" s="291">
        <f>AS14-AV23-AV26-AV29</f>
        <v>1360206.5</v>
      </c>
      <c r="AW21" s="291"/>
      <c r="AX21" s="291"/>
      <c r="AY21" s="291"/>
      <c r="AZ21" s="291"/>
    </row>
    <row r="22" spans="1:87" ht="18" customHeight="1" x14ac:dyDescent="0.25">
      <c r="A22" s="71"/>
      <c r="B22" s="296" t="s">
        <v>61</v>
      </c>
      <c r="C22" s="297"/>
      <c r="D22" s="297"/>
      <c r="E22" s="297"/>
      <c r="F22" s="297"/>
      <c r="G22" s="297"/>
      <c r="H22" s="297"/>
      <c r="I22" s="297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0" t="s">
        <v>15</v>
      </c>
      <c r="V22" s="290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</row>
    <row r="23" spans="1:87" ht="24" customHeight="1" x14ac:dyDescent="0.25">
      <c r="A23" s="71"/>
      <c r="B23" s="303" t="s">
        <v>62</v>
      </c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290" t="s">
        <v>16</v>
      </c>
      <c r="V23" s="290"/>
      <c r="W23" s="227">
        <f>W21</f>
        <v>32227430.77</v>
      </c>
      <c r="X23" s="227"/>
      <c r="Y23" s="227"/>
      <c r="Z23" s="227"/>
      <c r="AA23" s="227"/>
      <c r="AB23" s="227">
        <f>AB21</f>
        <v>5115625</v>
      </c>
      <c r="AC23" s="227"/>
      <c r="AD23" s="227"/>
      <c r="AE23" s="227"/>
      <c r="AF23" s="227"/>
      <c r="AG23" s="227">
        <f>AG21</f>
        <v>5115625</v>
      </c>
      <c r="AH23" s="227"/>
      <c r="AI23" s="227"/>
      <c r="AJ23" s="227"/>
      <c r="AK23" s="227"/>
      <c r="AL23" s="291">
        <f>SUM(AL24:AP28)</f>
        <v>999050.35386999988</v>
      </c>
      <c r="AM23" s="291"/>
      <c r="AN23" s="291"/>
      <c r="AO23" s="291"/>
      <c r="AP23" s="291"/>
      <c r="AQ23" s="291">
        <f t="shared" ref="AQ23" si="0">AQ24+AQ25+AQ26+AQ27+AQ28</f>
        <v>158584.375</v>
      </c>
      <c r="AR23" s="291"/>
      <c r="AS23" s="291"/>
      <c r="AT23" s="291"/>
      <c r="AU23" s="291"/>
      <c r="AV23" s="291">
        <f t="shared" ref="AV23" si="1">AV24+AV25+AV26+AV27+AV28</f>
        <v>158584.375</v>
      </c>
      <c r="AW23" s="291"/>
      <c r="AX23" s="291"/>
      <c r="AY23" s="291"/>
      <c r="AZ23" s="291"/>
    </row>
    <row r="24" spans="1:87" ht="38.25" customHeight="1" x14ac:dyDescent="0.25">
      <c r="A24" s="71"/>
      <c r="B24" s="312" t="s">
        <v>63</v>
      </c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290" t="s">
        <v>17</v>
      </c>
      <c r="V24" s="290"/>
      <c r="W24" s="227">
        <f>W21</f>
        <v>32227430.77</v>
      </c>
      <c r="X24" s="227"/>
      <c r="Y24" s="227"/>
      <c r="Z24" s="227"/>
      <c r="AA24" s="227"/>
      <c r="AB24" s="227">
        <f>AB21</f>
        <v>5115625</v>
      </c>
      <c r="AC24" s="227"/>
      <c r="AD24" s="227"/>
      <c r="AE24" s="227"/>
      <c r="AF24" s="227"/>
      <c r="AG24" s="227">
        <f>AG21</f>
        <v>5115625</v>
      </c>
      <c r="AH24" s="227"/>
      <c r="AI24" s="227"/>
      <c r="AJ24" s="227"/>
      <c r="AK24" s="227"/>
      <c r="AL24" s="227">
        <f>W24*2.9%</f>
        <v>934595.49232999992</v>
      </c>
      <c r="AM24" s="227"/>
      <c r="AN24" s="227"/>
      <c r="AO24" s="227"/>
      <c r="AP24" s="227"/>
      <c r="AQ24" s="227">
        <f>AB24*2.9/100</f>
        <v>148353.125</v>
      </c>
      <c r="AR24" s="227"/>
      <c r="AS24" s="227"/>
      <c r="AT24" s="227"/>
      <c r="AU24" s="227"/>
      <c r="AV24" s="227">
        <f>AG24*2.9/100</f>
        <v>148353.125</v>
      </c>
      <c r="AW24" s="227"/>
      <c r="AX24" s="227"/>
      <c r="AY24" s="227"/>
      <c r="AZ24" s="227"/>
    </row>
    <row r="25" spans="1:87" ht="30" customHeight="1" x14ac:dyDescent="0.25">
      <c r="A25" s="71"/>
      <c r="B25" s="296" t="s">
        <v>64</v>
      </c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0" t="s">
        <v>18</v>
      </c>
      <c r="V25" s="290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85"/>
      <c r="AM25" s="286"/>
      <c r="AN25" s="286"/>
      <c r="AO25" s="286"/>
      <c r="AP25" s="28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</row>
    <row r="26" spans="1:87" ht="39.75" customHeight="1" x14ac:dyDescent="0.25">
      <c r="A26" s="71"/>
      <c r="B26" s="296" t="s">
        <v>65</v>
      </c>
      <c r="C26" s="314"/>
      <c r="D26" s="314"/>
      <c r="E26" s="314"/>
      <c r="F26" s="314"/>
      <c r="G26" s="314"/>
      <c r="H26" s="314"/>
      <c r="I26" s="314"/>
      <c r="J26" s="314"/>
      <c r="K26" s="314"/>
      <c r="L26" s="314"/>
      <c r="M26" s="314"/>
      <c r="N26" s="314"/>
      <c r="O26" s="314"/>
      <c r="P26" s="314"/>
      <c r="Q26" s="314"/>
      <c r="R26" s="314"/>
      <c r="S26" s="314"/>
      <c r="T26" s="314"/>
      <c r="U26" s="290" t="s">
        <v>19</v>
      </c>
      <c r="V26" s="290"/>
      <c r="W26" s="227">
        <f>W21</f>
        <v>32227430.77</v>
      </c>
      <c r="X26" s="227"/>
      <c r="Y26" s="227"/>
      <c r="Z26" s="227"/>
      <c r="AA26" s="227"/>
      <c r="AB26" s="227">
        <f>AB21</f>
        <v>5115625</v>
      </c>
      <c r="AC26" s="227"/>
      <c r="AD26" s="227"/>
      <c r="AE26" s="227"/>
      <c r="AF26" s="227"/>
      <c r="AG26" s="227">
        <f>AG21</f>
        <v>5115625</v>
      </c>
      <c r="AH26" s="227"/>
      <c r="AI26" s="227"/>
      <c r="AJ26" s="227"/>
      <c r="AK26" s="227"/>
      <c r="AL26" s="299">
        <f>W26*0.2%</f>
        <v>64454.861539999998</v>
      </c>
      <c r="AM26" s="300"/>
      <c r="AN26" s="300"/>
      <c r="AO26" s="300"/>
      <c r="AP26" s="301"/>
      <c r="AQ26" s="291">
        <f>AB26*0.2/100</f>
        <v>10231.25</v>
      </c>
      <c r="AR26" s="291"/>
      <c r="AS26" s="291"/>
      <c r="AT26" s="291"/>
      <c r="AU26" s="291"/>
      <c r="AV26" s="291">
        <f>AG26*0.2/100</f>
        <v>10231.25</v>
      </c>
      <c r="AW26" s="291"/>
      <c r="AX26" s="291"/>
      <c r="AY26" s="291"/>
      <c r="AZ26" s="291"/>
    </row>
    <row r="27" spans="1:87" ht="40.700000000000003" customHeight="1" x14ac:dyDescent="0.25">
      <c r="A27" s="71"/>
      <c r="B27" s="113"/>
      <c r="C27" s="310" t="s">
        <v>66</v>
      </c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1"/>
      <c r="U27" s="302" t="s">
        <v>20</v>
      </c>
      <c r="V27" s="290"/>
      <c r="W27" s="227"/>
      <c r="X27" s="227"/>
      <c r="Y27" s="227"/>
      <c r="Z27" s="227"/>
      <c r="AA27" s="227"/>
      <c r="AB27" s="227"/>
      <c r="AC27" s="227"/>
      <c r="AD27" s="227"/>
      <c r="AE27" s="227"/>
      <c r="AF27" s="227"/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CB27" s="281">
        <f>AC14-AL31</f>
        <v>-2.5399979203939438E-3</v>
      </c>
      <c r="CC27" s="281"/>
      <c r="CD27" s="281"/>
      <c r="CE27" s="281"/>
      <c r="CF27" s="281"/>
      <c r="CG27" s="281"/>
      <c r="CH27" s="281"/>
      <c r="CI27" s="281"/>
    </row>
    <row r="28" spans="1:87" s="92" customFormat="1" ht="42.75" customHeight="1" x14ac:dyDescent="0.25">
      <c r="A28" s="91"/>
      <c r="B28" s="114"/>
      <c r="C28" s="308" t="s">
        <v>67</v>
      </c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9"/>
      <c r="U28" s="302"/>
      <c r="V28" s="290"/>
      <c r="W28" s="285"/>
      <c r="X28" s="286"/>
      <c r="Y28" s="286"/>
      <c r="Z28" s="286"/>
      <c r="AA28" s="287"/>
      <c r="AB28" s="285"/>
      <c r="AC28" s="286"/>
      <c r="AD28" s="286"/>
      <c r="AE28" s="286"/>
      <c r="AF28" s="287"/>
      <c r="AG28" s="285"/>
      <c r="AH28" s="286"/>
      <c r="AI28" s="286"/>
      <c r="AJ28" s="286"/>
      <c r="AK28" s="287"/>
      <c r="AL28" s="285"/>
      <c r="AM28" s="286"/>
      <c r="AN28" s="286"/>
      <c r="AO28" s="286"/>
      <c r="AP28" s="28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</row>
    <row r="29" spans="1:87" ht="29.25" customHeight="1" x14ac:dyDescent="0.25">
      <c r="A29" s="71"/>
      <c r="B29" s="303" t="s">
        <v>68</v>
      </c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04"/>
      <c r="P29" s="304"/>
      <c r="Q29" s="304"/>
      <c r="R29" s="304"/>
      <c r="S29" s="304"/>
      <c r="T29" s="304"/>
      <c r="U29" s="290" t="s">
        <v>21</v>
      </c>
      <c r="V29" s="290"/>
      <c r="W29" s="227">
        <f>W30</f>
        <v>32227430.77</v>
      </c>
      <c r="X29" s="227"/>
      <c r="Y29" s="227"/>
      <c r="Z29" s="227"/>
      <c r="AA29" s="227"/>
      <c r="AB29" s="227">
        <f>AB30</f>
        <v>5115625</v>
      </c>
      <c r="AC29" s="227"/>
      <c r="AD29" s="227"/>
      <c r="AE29" s="227"/>
      <c r="AF29" s="227"/>
      <c r="AG29" s="227">
        <f>AG30</f>
        <v>5115625</v>
      </c>
      <c r="AH29" s="227"/>
      <c r="AI29" s="227"/>
      <c r="AJ29" s="227"/>
      <c r="AK29" s="227"/>
      <c r="AL29" s="291">
        <f>AL30</f>
        <v>1643598.9692699998</v>
      </c>
      <c r="AM29" s="291"/>
      <c r="AN29" s="291"/>
      <c r="AO29" s="291"/>
      <c r="AP29" s="291"/>
      <c r="AQ29" s="291">
        <f t="shared" ref="AQ29" si="2">AQ30</f>
        <v>260896.875</v>
      </c>
      <c r="AR29" s="291"/>
      <c r="AS29" s="291"/>
      <c r="AT29" s="291"/>
      <c r="AU29" s="291"/>
      <c r="AV29" s="291">
        <f t="shared" ref="AV29" si="3">AV30</f>
        <v>260896.875</v>
      </c>
      <c r="AW29" s="291"/>
      <c r="AX29" s="291"/>
      <c r="AY29" s="291"/>
      <c r="AZ29" s="291"/>
    </row>
    <row r="30" spans="1:87" ht="41.25" customHeight="1" x14ac:dyDescent="0.25">
      <c r="A30" s="71"/>
      <c r="B30" s="296" t="s">
        <v>69</v>
      </c>
      <c r="C30" s="297"/>
      <c r="D30" s="297"/>
      <c r="E30" s="297"/>
      <c r="F30" s="297"/>
      <c r="G30" s="297"/>
      <c r="H30" s="297"/>
      <c r="I30" s="297"/>
      <c r="J30" s="297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0" t="s">
        <v>22</v>
      </c>
      <c r="V30" s="290"/>
      <c r="W30" s="227">
        <f>W21</f>
        <v>32227430.77</v>
      </c>
      <c r="X30" s="227"/>
      <c r="Y30" s="227"/>
      <c r="Z30" s="227"/>
      <c r="AA30" s="227"/>
      <c r="AB30" s="227">
        <f>AB21</f>
        <v>5115625</v>
      </c>
      <c r="AC30" s="227"/>
      <c r="AD30" s="227"/>
      <c r="AE30" s="227"/>
      <c r="AF30" s="227"/>
      <c r="AG30" s="227">
        <f>AG21</f>
        <v>5115625</v>
      </c>
      <c r="AH30" s="227"/>
      <c r="AI30" s="227"/>
      <c r="AJ30" s="227"/>
      <c r="AK30" s="227"/>
      <c r="AL30" s="227">
        <f>W30*5.1%</f>
        <v>1643598.9692699998</v>
      </c>
      <c r="AM30" s="227"/>
      <c r="AN30" s="227"/>
      <c r="AO30" s="227"/>
      <c r="AP30" s="227"/>
      <c r="AQ30" s="227">
        <f>AB30*5.1/100</f>
        <v>260896.875</v>
      </c>
      <c r="AR30" s="227"/>
      <c r="AS30" s="227"/>
      <c r="AT30" s="227"/>
      <c r="AU30" s="227"/>
      <c r="AV30" s="227">
        <f>AG30*5.1/100</f>
        <v>260896.875</v>
      </c>
      <c r="AW30" s="227"/>
      <c r="AX30" s="227"/>
      <c r="AY30" s="227"/>
      <c r="AZ30" s="227"/>
    </row>
    <row r="31" spans="1:87" ht="37.5" customHeight="1" x14ac:dyDescent="0.25">
      <c r="A31" s="71"/>
      <c r="B31" s="307" t="s">
        <v>12</v>
      </c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290"/>
      <c r="V31" s="290"/>
      <c r="W31" s="227" t="s">
        <v>7</v>
      </c>
      <c r="X31" s="227"/>
      <c r="Y31" s="227"/>
      <c r="Z31" s="227"/>
      <c r="AA31" s="227"/>
      <c r="AB31" s="227" t="s">
        <v>7</v>
      </c>
      <c r="AC31" s="227"/>
      <c r="AD31" s="227"/>
      <c r="AE31" s="227"/>
      <c r="AF31" s="227"/>
      <c r="AG31" s="227" t="s">
        <v>7</v>
      </c>
      <c r="AH31" s="227"/>
      <c r="AI31" s="227"/>
      <c r="AJ31" s="227"/>
      <c r="AK31" s="227"/>
      <c r="AL31" s="306">
        <f>AL21+AL23+AL29</f>
        <v>9884583.7125399988</v>
      </c>
      <c r="AM31" s="306"/>
      <c r="AN31" s="306"/>
      <c r="AO31" s="306"/>
      <c r="AP31" s="306"/>
      <c r="AQ31" s="306">
        <f>AQ21+AQ23+AQ26+AQ29</f>
        <v>1789919</v>
      </c>
      <c r="AR31" s="306"/>
      <c r="AS31" s="306"/>
      <c r="AT31" s="306"/>
      <c r="AU31" s="306"/>
      <c r="AV31" s="306">
        <f>AV21+AV23+AV26+AV29</f>
        <v>1789919</v>
      </c>
      <c r="AW31" s="306"/>
      <c r="AX31" s="306"/>
      <c r="AY31" s="306"/>
      <c r="AZ31" s="306"/>
    </row>
    <row r="32" spans="1:87" s="15" customFormat="1" ht="13.7" customHeight="1" x14ac:dyDescent="0.25">
      <c r="A32" s="50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1"/>
      <c r="T32" s="101"/>
      <c r="U32" s="105"/>
      <c r="V32" s="105"/>
      <c r="W32" s="105"/>
      <c r="X32" s="105"/>
      <c r="Y32" s="105"/>
      <c r="Z32" s="105"/>
      <c r="AA32" s="105"/>
      <c r="AB32" s="105"/>
      <c r="AC32" s="102"/>
      <c r="AD32" s="102"/>
      <c r="AE32" s="102"/>
      <c r="AF32" s="102"/>
      <c r="AG32" s="102"/>
      <c r="AH32" s="102"/>
      <c r="AI32" s="102"/>
      <c r="AJ32" s="102"/>
      <c r="AK32" s="106"/>
      <c r="AL32" s="144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</row>
    <row r="33" spans="1:53" s="15" customFormat="1" ht="40.700000000000003" customHeight="1" x14ac:dyDescent="0.25">
      <c r="A33" s="52"/>
      <c r="B33" s="305" t="s">
        <v>70</v>
      </c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  <c r="AS33" s="305"/>
      <c r="AT33" s="305"/>
      <c r="AU33" s="305"/>
      <c r="AV33" s="305"/>
      <c r="AW33" s="305"/>
      <c r="AX33" s="305"/>
      <c r="AY33" s="305"/>
      <c r="AZ33" s="305"/>
      <c r="BA33" s="21"/>
    </row>
    <row r="34" spans="1:53" s="15" customFormat="1" ht="11.25" customHeight="1" x14ac:dyDescent="0.25">
      <c r="A34" s="52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21"/>
    </row>
    <row r="35" spans="1:53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</row>
    <row r="36" spans="1:53" s="86" customFormat="1" x14ac:dyDescent="0.25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</row>
  </sheetData>
  <customSheetViews>
    <customSheetView guid="{70A697AF-1CA5-4D3F-8407-514345120793}" scale="130" showPageBreaks="1" showGridLines="0" printArea="1" view="pageBreakPreview" topLeftCell="A77">
      <selection activeCell="AC93" sqref="AC93"/>
      <rowBreaks count="4" manualBreakCount="4">
        <brk id="25" max="51" man="1"/>
        <brk id="42" max="51" man="1"/>
        <brk id="57" max="51" man="1"/>
        <brk id="70" max="51" man="1"/>
      </rowBreaks>
      <pageMargins left="0.59055118110236227" right="0.39370078740157483" top="0.74803149606299213" bottom="0.39370078740157483" header="0.31496062992125984" footer="0"/>
      <pageSetup paperSize="9" fitToHeight="0" orientation="landscape" r:id="rId1"/>
    </customSheetView>
    <customSheetView guid="{C0081A74-6DD7-42E9-95F4-9E179053FC90}" scale="140" showPageBreaks="1" showGridLines="0" printArea="1" view="pageBreakPreview" topLeftCell="B70">
      <selection activeCell="B48" sqref="B48:T48"/>
      <rowBreaks count="4" manualBreakCount="4">
        <brk id="25" max="51" man="1"/>
        <brk id="42" max="51" man="1"/>
        <brk id="56" max="51" man="1"/>
        <brk id="70" max="51" man="1"/>
      </rowBreaks>
      <pageMargins left="0.59055118110236227" right="0.39370078740157483" top="0.74803149606299213" bottom="0.39370078740157483" header="0.31496062992125984" footer="0"/>
      <pageSetup paperSize="9" fitToHeight="0" orientation="landscape" r:id="rId2"/>
    </customSheetView>
    <customSheetView guid="{7CF8CC10-6552-45AF-82E6-31CC01BC22D4}" showPageBreaks="1" showGridLines="0" printArea="1" view="pageBreakPreview" topLeftCell="A66">
      <selection activeCell="T71" sqref="T71"/>
      <rowBreaks count="4" manualBreakCount="4">
        <brk id="25" max="51" man="1"/>
        <brk id="42" max="51" man="1"/>
        <brk id="56" max="51" man="1"/>
        <brk id="70" max="51" man="1"/>
      </rowBreaks>
      <pageMargins left="0.59055118110236227" right="0.39370078740157483" top="0.74803149606299213" bottom="0.39370078740157483" header="0.31496062992125984" footer="0"/>
      <pageSetup paperSize="9" fitToHeight="0" orientation="landscape" r:id="rId3"/>
    </customSheetView>
    <customSheetView guid="{D2FFEDD4-5BBE-4239-8BF2-120B2EA33092}" scale="140" showPageBreaks="1" showGridLines="0" printArea="1" view="pageBreakPreview" topLeftCell="B70">
      <selection activeCell="B74" sqref="B74:AZ80"/>
      <rowBreaks count="4" manualBreakCount="4">
        <brk id="25" max="51" man="1"/>
        <brk id="42" max="51" man="1"/>
        <brk id="57" max="51" man="1"/>
        <brk id="70" max="51" man="1"/>
      </rowBreaks>
      <pageMargins left="0.59055118110236227" right="0.39370078740157483" top="0.74803149606299213" bottom="0.39370078740157483" header="0.31496062992125984" footer="0"/>
      <pageSetup paperSize="9" fitToHeight="0" orientation="landscape" r:id="rId4"/>
    </customSheetView>
  </customSheetViews>
  <mergeCells count="152">
    <mergeCell ref="U23:V23"/>
    <mergeCell ref="A1:AZ1"/>
    <mergeCell ref="C28:T28"/>
    <mergeCell ref="C27:T27"/>
    <mergeCell ref="B24:T24"/>
    <mergeCell ref="B25:T25"/>
    <mergeCell ref="U30:V30"/>
    <mergeCell ref="U27:V27"/>
    <mergeCell ref="W27:AA27"/>
    <mergeCell ref="U29:V29"/>
    <mergeCell ref="AG29:AK29"/>
    <mergeCell ref="W29:AA29"/>
    <mergeCell ref="AB29:AF29"/>
    <mergeCell ref="B23:T23"/>
    <mergeCell ref="W23:AA23"/>
    <mergeCell ref="AB23:AF23"/>
    <mergeCell ref="AG23:AK23"/>
    <mergeCell ref="AV27:AZ27"/>
    <mergeCell ref="AV30:AZ30"/>
    <mergeCell ref="B26:T26"/>
    <mergeCell ref="AG26:AK26"/>
    <mergeCell ref="U26:V26"/>
    <mergeCell ref="W26:AA26"/>
    <mergeCell ref="AB26:AF26"/>
    <mergeCell ref="AB27:AF27"/>
    <mergeCell ref="AG27:AK27"/>
    <mergeCell ref="AL30:AP30"/>
    <mergeCell ref="AL27:AP27"/>
    <mergeCell ref="B29:T29"/>
    <mergeCell ref="B30:T30"/>
    <mergeCell ref="B33:AZ33"/>
    <mergeCell ref="U31:V31"/>
    <mergeCell ref="W31:AA31"/>
    <mergeCell ref="AB31:AF31"/>
    <mergeCell ref="AG31:AK31"/>
    <mergeCell ref="AL31:AP31"/>
    <mergeCell ref="AQ31:AU31"/>
    <mergeCell ref="AV31:AZ31"/>
    <mergeCell ref="AV29:AZ29"/>
    <mergeCell ref="W30:AA30"/>
    <mergeCell ref="AL29:AP29"/>
    <mergeCell ref="AQ29:AU29"/>
    <mergeCell ref="B31:T31"/>
    <mergeCell ref="AG28:AK28"/>
    <mergeCell ref="AV26:AZ26"/>
    <mergeCell ref="AB30:AF30"/>
    <mergeCell ref="AG30:AK30"/>
    <mergeCell ref="AQ30:AU30"/>
    <mergeCell ref="AL26:AP26"/>
    <mergeCell ref="AQ26:AU26"/>
    <mergeCell ref="U28:V28"/>
    <mergeCell ref="AV24:AZ24"/>
    <mergeCell ref="U25:V25"/>
    <mergeCell ref="W25:AA25"/>
    <mergeCell ref="AB25:AF25"/>
    <mergeCell ref="AG25:AK25"/>
    <mergeCell ref="AL25:AP25"/>
    <mergeCell ref="U24:V24"/>
    <mergeCell ref="W24:AA24"/>
    <mergeCell ref="AB24:AF24"/>
    <mergeCell ref="AG24:AK24"/>
    <mergeCell ref="AQ25:AU25"/>
    <mergeCell ref="AV25:AZ25"/>
    <mergeCell ref="AL24:AP24"/>
    <mergeCell ref="AQ24:AU24"/>
    <mergeCell ref="AQ27:AU27"/>
    <mergeCell ref="W28:AA28"/>
    <mergeCell ref="AB28:AF28"/>
    <mergeCell ref="AV23:AZ23"/>
    <mergeCell ref="AQ22:AU22"/>
    <mergeCell ref="Z10:AB10"/>
    <mergeCell ref="AC10:AJ10"/>
    <mergeCell ref="AK10:AR10"/>
    <mergeCell ref="AS10:AZ10"/>
    <mergeCell ref="AS14:AZ14"/>
    <mergeCell ref="B16:AZ16"/>
    <mergeCell ref="B18:T19"/>
    <mergeCell ref="B21:T21"/>
    <mergeCell ref="B22:T22"/>
    <mergeCell ref="B20:T20"/>
    <mergeCell ref="AK11:AR11"/>
    <mergeCell ref="AS11:AZ11"/>
    <mergeCell ref="AL23:AP23"/>
    <mergeCell ref="AQ23:AU23"/>
    <mergeCell ref="AS13:AZ13"/>
    <mergeCell ref="Z14:AB14"/>
    <mergeCell ref="AV22:AZ22"/>
    <mergeCell ref="U21:V21"/>
    <mergeCell ref="W21:AA21"/>
    <mergeCell ref="AB21:AF21"/>
    <mergeCell ref="AG21:AK21"/>
    <mergeCell ref="AV21:AZ21"/>
    <mergeCell ref="B3:AZ3"/>
    <mergeCell ref="AC6:AJ7"/>
    <mergeCell ref="AL20:AP20"/>
    <mergeCell ref="U18:V19"/>
    <mergeCell ref="W18:AK18"/>
    <mergeCell ref="AL18:AZ18"/>
    <mergeCell ref="W19:AA19"/>
    <mergeCell ref="AB19:AF19"/>
    <mergeCell ref="AG19:AK19"/>
    <mergeCell ref="AL19:AP19"/>
    <mergeCell ref="AQ19:AU19"/>
    <mergeCell ref="AV19:AZ19"/>
    <mergeCell ref="AQ20:AU20"/>
    <mergeCell ref="AV20:AZ20"/>
    <mergeCell ref="U20:V20"/>
    <mergeCell ref="AC5:AZ5"/>
    <mergeCell ref="AC12:AJ12"/>
    <mergeCell ref="AK12:AR12"/>
    <mergeCell ref="AS12:AZ12"/>
    <mergeCell ref="AC14:AJ14"/>
    <mergeCell ref="AK14:AR14"/>
    <mergeCell ref="AC9:AJ9"/>
    <mergeCell ref="B11:Y11"/>
    <mergeCell ref="Z11:AB11"/>
    <mergeCell ref="Z12:AB12"/>
    <mergeCell ref="U22:V22"/>
    <mergeCell ref="W22:AA22"/>
    <mergeCell ref="AB22:AF22"/>
    <mergeCell ref="AG22:AK22"/>
    <mergeCell ref="AL22:AP22"/>
    <mergeCell ref="AL21:AP21"/>
    <mergeCell ref="AQ21:AU21"/>
    <mergeCell ref="B5:Y7"/>
    <mergeCell ref="AC11:AJ11"/>
    <mergeCell ref="B14:Y14"/>
    <mergeCell ref="B12:Y12"/>
    <mergeCell ref="CB27:CI27"/>
    <mergeCell ref="AS8:AZ8"/>
    <mergeCell ref="AS6:AZ7"/>
    <mergeCell ref="W20:AA20"/>
    <mergeCell ref="AB20:AF20"/>
    <mergeCell ref="AG20:AK20"/>
    <mergeCell ref="AC13:AJ13"/>
    <mergeCell ref="AL28:AP28"/>
    <mergeCell ref="AQ28:AU28"/>
    <mergeCell ref="AV28:AZ28"/>
    <mergeCell ref="Z5:AB7"/>
    <mergeCell ref="AK6:AR7"/>
    <mergeCell ref="B9:Y9"/>
    <mergeCell ref="Z9:AB9"/>
    <mergeCell ref="B13:Y13"/>
    <mergeCell ref="Z13:AB13"/>
    <mergeCell ref="AK13:AR13"/>
    <mergeCell ref="B8:Y8"/>
    <mergeCell ref="Z8:AB8"/>
    <mergeCell ref="AC8:AJ8"/>
    <mergeCell ref="AK8:AR8"/>
    <mergeCell ref="AK9:AR9"/>
    <mergeCell ref="AS9:AZ9"/>
    <mergeCell ref="B10:Y10"/>
  </mergeCells>
  <pageMargins left="0.23622047244094491" right="0.23622047244094491" top="0.74803149606299213" bottom="0.15748031496062992" header="0.31496062992125984" footer="0.31496062992125984"/>
  <pageSetup paperSize="9" scale="86" firstPageNumber="126" fitToHeight="0" orientation="landscape" useFirstPageNumber="1" r:id="rId5"/>
  <headerFooter>
    <oddHeader>&amp;C&amp;"Times New Roman,обычный"&amp;10 7</oddHeader>
  </headerFooter>
  <rowBreaks count="2" manualBreakCount="2">
    <brk id="14" max="16383" man="1"/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29"/>
  <sheetViews>
    <sheetView showGridLines="0" view="pageBreakPreview" zoomScaleNormal="100" zoomScaleSheetLayoutView="100" workbookViewId="0">
      <selection activeCell="AK46" sqref="AK46:AR46"/>
    </sheetView>
  </sheetViews>
  <sheetFormatPr defaultColWidth="0.7109375" defaultRowHeight="15" x14ac:dyDescent="0.25"/>
  <cols>
    <col min="1" max="1" width="5.42578125" style="23" customWidth="1"/>
    <col min="2" max="2" width="1.42578125" style="23" customWidth="1"/>
    <col min="3" max="3" width="1.5703125" style="23" customWidth="1"/>
    <col min="4" max="4" width="1.42578125" style="23" customWidth="1"/>
    <col min="5" max="10" width="2" style="23" customWidth="1"/>
    <col min="11" max="11" width="2.5703125" style="23" customWidth="1"/>
    <col min="12" max="12" width="2.42578125" style="23" customWidth="1"/>
    <col min="13" max="13" width="3.42578125" style="23" customWidth="1"/>
    <col min="14" max="14" width="2.5703125" style="23" customWidth="1"/>
    <col min="15" max="15" width="2.42578125" style="23" customWidth="1"/>
    <col min="16" max="16" width="3.28515625" style="23" customWidth="1"/>
    <col min="17" max="17" width="3.42578125" style="23" customWidth="1"/>
    <col min="18" max="18" width="3.5703125" style="23" customWidth="1"/>
    <col min="19" max="19" width="3.28515625" style="23" customWidth="1"/>
    <col min="20" max="20" width="2.28515625" style="23" customWidth="1"/>
    <col min="21" max="21" width="3.42578125" style="23" customWidth="1"/>
    <col min="22" max="22" width="4" style="23" customWidth="1"/>
    <col min="23" max="23" width="3.42578125" style="23" customWidth="1"/>
    <col min="24" max="26" width="2.5703125" style="23" customWidth="1"/>
    <col min="27" max="27" width="2.42578125" style="23" customWidth="1"/>
    <col min="28" max="28" width="2.5703125" style="23" customWidth="1"/>
    <col min="29" max="29" width="3.28515625" style="23" customWidth="1"/>
    <col min="30" max="30" width="2.5703125" style="23" customWidth="1"/>
    <col min="31" max="31" width="2.42578125" style="23" customWidth="1"/>
    <col min="32" max="32" width="3.42578125" style="23" customWidth="1"/>
    <col min="33" max="33" width="3" style="23" customWidth="1"/>
    <col min="34" max="34" width="3.42578125" style="23" customWidth="1"/>
    <col min="35" max="35" width="2.28515625" style="23" customWidth="1"/>
    <col min="36" max="36" width="3.5703125" style="23" customWidth="1"/>
    <col min="37" max="37" width="2.42578125" style="23" customWidth="1"/>
    <col min="38" max="39" width="2.5703125" style="23" customWidth="1"/>
    <col min="40" max="40" width="3.42578125" style="23" customWidth="1"/>
    <col min="41" max="41" width="2.28515625" style="23" customWidth="1"/>
    <col min="42" max="42" width="2.7109375" style="23" customWidth="1"/>
    <col min="43" max="44" width="2.28515625" style="23" customWidth="1"/>
    <col min="45" max="45" width="3.28515625" style="23" customWidth="1"/>
    <col min="46" max="46" width="3.42578125" style="23" customWidth="1"/>
    <col min="47" max="47" width="2.28515625" style="23" customWidth="1"/>
    <col min="48" max="48" width="4.7109375" style="23" customWidth="1"/>
    <col min="49" max="49" width="2.5703125" style="23" customWidth="1"/>
    <col min="50" max="51" width="1.5703125" style="23" customWidth="1"/>
    <col min="52" max="52" width="4" style="23" customWidth="1"/>
    <col min="53" max="53" width="2.5703125" style="23" customWidth="1"/>
    <col min="54" max="16384" width="0.7109375" style="1"/>
  </cols>
  <sheetData>
    <row r="1" spans="1:53" s="2" customFormat="1" ht="39.75" customHeight="1" x14ac:dyDescent="0.3">
      <c r="A1" s="226" t="s">
        <v>71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3"/>
    </row>
    <row r="2" spans="1:53" s="2" customFormat="1" ht="15" customHeight="1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3"/>
    </row>
    <row r="3" spans="1:53" s="2" customFormat="1" ht="15" customHeight="1" x14ac:dyDescent="0.3">
      <c r="A3" s="71"/>
      <c r="B3" s="265" t="s">
        <v>72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3"/>
    </row>
    <row r="4" spans="1:53" s="6" customFormat="1" ht="9.75" customHeight="1" x14ac:dyDescent="0.25">
      <c r="A4" s="31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</row>
    <row r="5" spans="1:53" s="4" customFormat="1" ht="9.75" customHeight="1" x14ac:dyDescent="0.25">
      <c r="A5" s="364" t="s">
        <v>43</v>
      </c>
      <c r="B5" s="325" t="s">
        <v>78</v>
      </c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 t="s">
        <v>73</v>
      </c>
      <c r="U5" s="325"/>
      <c r="V5" s="325"/>
      <c r="W5" s="325"/>
      <c r="X5" s="325"/>
      <c r="Y5" s="325"/>
      <c r="Z5" s="325"/>
      <c r="AA5" s="325"/>
      <c r="AB5" s="325"/>
      <c r="AC5" s="325" t="s">
        <v>74</v>
      </c>
      <c r="AD5" s="325"/>
      <c r="AE5" s="325"/>
      <c r="AF5" s="325"/>
      <c r="AG5" s="325"/>
      <c r="AH5" s="325"/>
      <c r="AI5" s="325"/>
      <c r="AJ5" s="325" t="s">
        <v>11</v>
      </c>
      <c r="AK5" s="325"/>
      <c r="AL5" s="325"/>
      <c r="AM5" s="325"/>
      <c r="AN5" s="325"/>
      <c r="AO5" s="325"/>
      <c r="AP5" s="325"/>
      <c r="AQ5" s="325"/>
      <c r="AR5" s="325" t="s">
        <v>75</v>
      </c>
      <c r="AS5" s="325"/>
      <c r="AT5" s="325"/>
      <c r="AU5" s="325"/>
      <c r="AV5" s="325"/>
      <c r="AW5" s="325"/>
      <c r="AX5" s="325"/>
      <c r="AY5" s="325"/>
      <c r="AZ5" s="325"/>
      <c r="BA5" s="31"/>
    </row>
    <row r="6" spans="1:53" s="4" customFormat="1" ht="9.75" customHeight="1" x14ac:dyDescent="0.25">
      <c r="A6" s="364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1"/>
    </row>
    <row r="7" spans="1:53" s="4" customFormat="1" ht="9.75" customHeight="1" x14ac:dyDescent="0.25">
      <c r="A7" s="364"/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1"/>
    </row>
    <row r="8" spans="1:53" s="4" customFormat="1" ht="6" customHeight="1" x14ac:dyDescent="0.25">
      <c r="A8" s="364"/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1"/>
    </row>
    <row r="9" spans="1:53" s="76" customFormat="1" ht="20.100000000000001" customHeight="1" x14ac:dyDescent="0.2">
      <c r="A9" s="119">
        <v>1</v>
      </c>
      <c r="B9" s="234">
        <v>2</v>
      </c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>
        <v>3</v>
      </c>
      <c r="U9" s="234"/>
      <c r="V9" s="234"/>
      <c r="W9" s="234"/>
      <c r="X9" s="234"/>
      <c r="Y9" s="234"/>
      <c r="Z9" s="234"/>
      <c r="AA9" s="234"/>
      <c r="AB9" s="234"/>
      <c r="AC9" s="234">
        <v>4</v>
      </c>
      <c r="AD9" s="234"/>
      <c r="AE9" s="234"/>
      <c r="AF9" s="234"/>
      <c r="AG9" s="234"/>
      <c r="AH9" s="234"/>
      <c r="AI9" s="234"/>
      <c r="AJ9" s="234">
        <v>5</v>
      </c>
      <c r="AK9" s="234"/>
      <c r="AL9" s="234"/>
      <c r="AM9" s="234"/>
      <c r="AN9" s="234"/>
      <c r="AO9" s="234"/>
      <c r="AP9" s="234"/>
      <c r="AQ9" s="234"/>
      <c r="AR9" s="234">
        <v>6</v>
      </c>
      <c r="AS9" s="234"/>
      <c r="AT9" s="234"/>
      <c r="AU9" s="234"/>
      <c r="AV9" s="234"/>
      <c r="AW9" s="234"/>
      <c r="AX9" s="234"/>
      <c r="AY9" s="234"/>
      <c r="AZ9" s="234"/>
      <c r="BA9" s="80"/>
    </row>
    <row r="10" spans="1:53" s="4" customFormat="1" ht="21" customHeight="1" x14ac:dyDescent="0.25">
      <c r="A10" s="120"/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27"/>
      <c r="U10" s="327"/>
      <c r="V10" s="327"/>
      <c r="W10" s="327"/>
      <c r="X10" s="327"/>
      <c r="Y10" s="327"/>
      <c r="Z10" s="327"/>
      <c r="AA10" s="327"/>
      <c r="AB10" s="327"/>
      <c r="AC10" s="358"/>
      <c r="AD10" s="358"/>
      <c r="AE10" s="358"/>
      <c r="AF10" s="358"/>
      <c r="AG10" s="358"/>
      <c r="AH10" s="358"/>
      <c r="AI10" s="358"/>
      <c r="AJ10" s="325"/>
      <c r="AK10" s="325"/>
      <c r="AL10" s="325"/>
      <c r="AM10" s="325"/>
      <c r="AN10" s="325"/>
      <c r="AO10" s="325"/>
      <c r="AP10" s="325"/>
      <c r="AQ10" s="325"/>
      <c r="AR10" s="329">
        <f>T10*AC10*AJ10</f>
        <v>0</v>
      </c>
      <c r="AS10" s="329"/>
      <c r="AT10" s="329"/>
      <c r="AU10" s="329"/>
      <c r="AV10" s="329"/>
      <c r="AW10" s="329"/>
      <c r="AX10" s="329"/>
      <c r="AY10" s="329"/>
      <c r="AZ10" s="329"/>
      <c r="BA10" s="31"/>
    </row>
    <row r="11" spans="1:53" s="4" customFormat="1" ht="20.100000000000001" customHeight="1" x14ac:dyDescent="0.25">
      <c r="A11" s="115"/>
      <c r="B11" s="364"/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  <c r="T11" s="327"/>
      <c r="U11" s="327"/>
      <c r="V11" s="327"/>
      <c r="W11" s="327"/>
      <c r="X11" s="327"/>
      <c r="Y11" s="327"/>
      <c r="Z11" s="327"/>
      <c r="AA11" s="327"/>
      <c r="AB11" s="327"/>
      <c r="AC11" s="358"/>
      <c r="AD11" s="358"/>
      <c r="AE11" s="358"/>
      <c r="AF11" s="358"/>
      <c r="AG11" s="358"/>
      <c r="AH11" s="358"/>
      <c r="AI11" s="358"/>
      <c r="AJ11" s="325"/>
      <c r="AK11" s="325"/>
      <c r="AL11" s="325"/>
      <c r="AM11" s="325"/>
      <c r="AN11" s="325"/>
      <c r="AO11" s="325"/>
      <c r="AP11" s="325"/>
      <c r="AQ11" s="325"/>
      <c r="AR11" s="329">
        <f>T11*AC11*AJ11</f>
        <v>0</v>
      </c>
      <c r="AS11" s="329"/>
      <c r="AT11" s="329"/>
      <c r="AU11" s="329"/>
      <c r="AV11" s="329"/>
      <c r="AW11" s="329"/>
      <c r="AX11" s="329"/>
      <c r="AY11" s="329"/>
      <c r="AZ11" s="329"/>
      <c r="BA11" s="31"/>
    </row>
    <row r="12" spans="1:53" s="4" customFormat="1" ht="20.100000000000001" customHeight="1" x14ac:dyDescent="0.25">
      <c r="A12" s="115"/>
      <c r="B12" s="364" t="s">
        <v>76</v>
      </c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27" t="s">
        <v>7</v>
      </c>
      <c r="U12" s="327"/>
      <c r="V12" s="327"/>
      <c r="W12" s="327"/>
      <c r="X12" s="327"/>
      <c r="Y12" s="327"/>
      <c r="Z12" s="327"/>
      <c r="AA12" s="327"/>
      <c r="AB12" s="327"/>
      <c r="AC12" s="358" t="s">
        <v>7</v>
      </c>
      <c r="AD12" s="358"/>
      <c r="AE12" s="358"/>
      <c r="AF12" s="358"/>
      <c r="AG12" s="358"/>
      <c r="AH12" s="358"/>
      <c r="AI12" s="358"/>
      <c r="AJ12" s="325" t="s">
        <v>7</v>
      </c>
      <c r="AK12" s="325"/>
      <c r="AL12" s="325"/>
      <c r="AM12" s="325"/>
      <c r="AN12" s="325"/>
      <c r="AO12" s="325"/>
      <c r="AP12" s="325"/>
      <c r="AQ12" s="325"/>
      <c r="AR12" s="326">
        <f>AR10+AR11</f>
        <v>0</v>
      </c>
      <c r="AS12" s="326"/>
      <c r="AT12" s="326"/>
      <c r="AU12" s="326"/>
      <c r="AV12" s="326"/>
      <c r="AW12" s="326"/>
      <c r="AX12" s="326"/>
      <c r="AY12" s="326"/>
      <c r="AZ12" s="326"/>
      <c r="BA12" s="31"/>
    </row>
    <row r="13" spans="1:53" ht="11.25" customHeigh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</row>
    <row r="14" spans="1:53" s="6" customFormat="1" ht="32.25" customHeight="1" x14ac:dyDescent="0.25">
      <c r="A14" s="31"/>
      <c r="B14" s="348" t="s">
        <v>77</v>
      </c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9"/>
      <c r="AL14" s="349"/>
      <c r="AM14" s="349"/>
      <c r="AN14" s="349"/>
      <c r="AO14" s="349"/>
      <c r="AP14" s="349"/>
      <c r="AQ14" s="349"/>
      <c r="AR14" s="349"/>
      <c r="AS14" s="349"/>
      <c r="AT14" s="349"/>
      <c r="AU14" s="349"/>
      <c r="AV14" s="349"/>
      <c r="AW14" s="349"/>
      <c r="AX14" s="349"/>
      <c r="AY14" s="349"/>
      <c r="AZ14" s="349"/>
      <c r="BA14" s="31"/>
    </row>
    <row r="15" spans="1:53" s="4" customFormat="1" ht="7.5" customHeight="1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4" customFormat="1" ht="9.75" customHeight="1" x14ac:dyDescent="0.25">
      <c r="A16" s="364" t="s">
        <v>43</v>
      </c>
      <c r="B16" s="325" t="s">
        <v>78</v>
      </c>
      <c r="C16" s="325"/>
      <c r="D16" s="325"/>
      <c r="E16" s="325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 t="s">
        <v>79</v>
      </c>
      <c r="U16" s="325"/>
      <c r="V16" s="325"/>
      <c r="W16" s="325"/>
      <c r="X16" s="325"/>
      <c r="Y16" s="325"/>
      <c r="Z16" s="325"/>
      <c r="AA16" s="325"/>
      <c r="AB16" s="325"/>
      <c r="AC16" s="325" t="s">
        <v>80</v>
      </c>
      <c r="AD16" s="325"/>
      <c r="AE16" s="325"/>
      <c r="AF16" s="325"/>
      <c r="AG16" s="325"/>
      <c r="AH16" s="325"/>
      <c r="AI16" s="325"/>
      <c r="AJ16" s="325" t="s">
        <v>81</v>
      </c>
      <c r="AK16" s="325"/>
      <c r="AL16" s="325"/>
      <c r="AM16" s="325"/>
      <c r="AN16" s="325"/>
      <c r="AO16" s="325"/>
      <c r="AP16" s="325"/>
      <c r="AQ16" s="325"/>
      <c r="AR16" s="325" t="s">
        <v>27</v>
      </c>
      <c r="AS16" s="325"/>
      <c r="AT16" s="325"/>
      <c r="AU16" s="325"/>
      <c r="AV16" s="325"/>
      <c r="AW16" s="325"/>
      <c r="AX16" s="325"/>
      <c r="AY16" s="325"/>
      <c r="AZ16" s="325"/>
      <c r="BA16" s="31"/>
    </row>
    <row r="17" spans="1:53" s="4" customFormat="1" ht="9.75" customHeight="1" x14ac:dyDescent="0.25">
      <c r="A17" s="364"/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  <c r="AP17" s="325"/>
      <c r="AQ17" s="325"/>
      <c r="AR17" s="325"/>
      <c r="AS17" s="325"/>
      <c r="AT17" s="325"/>
      <c r="AU17" s="325"/>
      <c r="AV17" s="325"/>
      <c r="AW17" s="325"/>
      <c r="AX17" s="325"/>
      <c r="AY17" s="325"/>
      <c r="AZ17" s="325"/>
      <c r="BA17" s="31"/>
    </row>
    <row r="18" spans="1:53" s="4" customFormat="1" ht="9.75" customHeight="1" x14ac:dyDescent="0.25">
      <c r="A18" s="364"/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1"/>
    </row>
    <row r="19" spans="1:53" s="4" customFormat="1" ht="9.75" customHeight="1" x14ac:dyDescent="0.25">
      <c r="A19" s="364"/>
      <c r="B19" s="325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25"/>
      <c r="AA19" s="325"/>
      <c r="AB19" s="325"/>
      <c r="AC19" s="325"/>
      <c r="AD19" s="325"/>
      <c r="AE19" s="325"/>
      <c r="AF19" s="325"/>
      <c r="AG19" s="325"/>
      <c r="AH19" s="325"/>
      <c r="AI19" s="325"/>
      <c r="AJ19" s="325"/>
      <c r="AK19" s="325"/>
      <c r="AL19" s="325"/>
      <c r="AM19" s="325"/>
      <c r="AN19" s="325"/>
      <c r="AO19" s="325"/>
      <c r="AP19" s="325"/>
      <c r="AQ19" s="325"/>
      <c r="AR19" s="325"/>
      <c r="AS19" s="325"/>
      <c r="AT19" s="325"/>
      <c r="AU19" s="325"/>
      <c r="AV19" s="325"/>
      <c r="AW19" s="325"/>
      <c r="AX19" s="325"/>
      <c r="AY19" s="325"/>
      <c r="AZ19" s="325"/>
      <c r="BA19" s="31"/>
    </row>
    <row r="20" spans="1:53" s="76" customFormat="1" ht="20.100000000000001" customHeight="1" x14ac:dyDescent="0.2">
      <c r="A20" s="119">
        <v>1</v>
      </c>
      <c r="B20" s="234">
        <v>2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>
        <v>3</v>
      </c>
      <c r="U20" s="234"/>
      <c r="V20" s="234"/>
      <c r="W20" s="234"/>
      <c r="X20" s="234"/>
      <c r="Y20" s="234"/>
      <c r="Z20" s="234"/>
      <c r="AA20" s="234"/>
      <c r="AB20" s="234"/>
      <c r="AC20" s="234">
        <v>4</v>
      </c>
      <c r="AD20" s="234"/>
      <c r="AE20" s="234"/>
      <c r="AF20" s="234"/>
      <c r="AG20" s="234"/>
      <c r="AH20" s="234"/>
      <c r="AI20" s="234"/>
      <c r="AJ20" s="234">
        <v>5</v>
      </c>
      <c r="AK20" s="234"/>
      <c r="AL20" s="234"/>
      <c r="AM20" s="234"/>
      <c r="AN20" s="234"/>
      <c r="AO20" s="234"/>
      <c r="AP20" s="234"/>
      <c r="AQ20" s="234"/>
      <c r="AR20" s="234">
        <v>6</v>
      </c>
      <c r="AS20" s="234"/>
      <c r="AT20" s="234"/>
      <c r="AU20" s="234"/>
      <c r="AV20" s="234"/>
      <c r="AW20" s="234"/>
      <c r="AX20" s="234"/>
      <c r="AY20" s="234"/>
      <c r="AZ20" s="234"/>
      <c r="BA20" s="80"/>
    </row>
    <row r="21" spans="1:53" s="4" customFormat="1" ht="53.45" customHeight="1" x14ac:dyDescent="0.25">
      <c r="A21" s="120">
        <v>1</v>
      </c>
      <c r="B21" s="371" t="s">
        <v>182</v>
      </c>
      <c r="C21" s="371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  <c r="Q21" s="371"/>
      <c r="R21" s="371"/>
      <c r="S21" s="371"/>
      <c r="T21" s="317"/>
      <c r="U21" s="317"/>
      <c r="V21" s="317"/>
      <c r="W21" s="317"/>
      <c r="X21" s="317"/>
      <c r="Y21" s="317"/>
      <c r="Z21" s="317"/>
      <c r="AA21" s="317"/>
      <c r="AB21" s="317"/>
      <c r="AC21" s="347"/>
      <c r="AD21" s="347"/>
      <c r="AE21" s="347"/>
      <c r="AF21" s="347"/>
      <c r="AG21" s="347"/>
      <c r="AH21" s="347"/>
      <c r="AI21" s="347"/>
      <c r="AJ21" s="315"/>
      <c r="AK21" s="315"/>
      <c r="AL21" s="315"/>
      <c r="AM21" s="315"/>
      <c r="AN21" s="315"/>
      <c r="AO21" s="315"/>
      <c r="AP21" s="315"/>
      <c r="AQ21" s="315"/>
      <c r="AR21" s="315">
        <v>91584</v>
      </c>
      <c r="AS21" s="315"/>
      <c r="AT21" s="315"/>
      <c r="AU21" s="315"/>
      <c r="AV21" s="315"/>
      <c r="AW21" s="315"/>
      <c r="AX21" s="315"/>
      <c r="AY21" s="315"/>
      <c r="AZ21" s="315"/>
      <c r="BA21" s="31"/>
    </row>
    <row r="22" spans="1:53" s="4" customFormat="1" ht="18.75" customHeight="1" x14ac:dyDescent="0.25">
      <c r="A22" s="120"/>
      <c r="B22" s="371"/>
      <c r="C22" s="371"/>
      <c r="D22" s="371"/>
      <c r="E22" s="371"/>
      <c r="F22" s="371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371"/>
      <c r="T22" s="317"/>
      <c r="U22" s="317"/>
      <c r="V22" s="317"/>
      <c r="W22" s="317"/>
      <c r="X22" s="317"/>
      <c r="Y22" s="317"/>
      <c r="Z22" s="317"/>
      <c r="AA22" s="317"/>
      <c r="AB22" s="317"/>
      <c r="AC22" s="347"/>
      <c r="AD22" s="347"/>
      <c r="AE22" s="347"/>
      <c r="AF22" s="347"/>
      <c r="AG22" s="347"/>
      <c r="AH22" s="347"/>
      <c r="AI22" s="347"/>
      <c r="AJ22" s="315"/>
      <c r="AK22" s="315"/>
      <c r="AL22" s="315"/>
      <c r="AM22" s="315"/>
      <c r="AN22" s="315"/>
      <c r="AO22" s="315"/>
      <c r="AP22" s="315"/>
      <c r="AQ22" s="315"/>
      <c r="AR22" s="315"/>
      <c r="AS22" s="315"/>
      <c r="AT22" s="315"/>
      <c r="AU22" s="315"/>
      <c r="AV22" s="315"/>
      <c r="AW22" s="315"/>
      <c r="AX22" s="315"/>
      <c r="AY22" s="315"/>
      <c r="AZ22" s="315"/>
      <c r="BA22" s="31"/>
    </row>
    <row r="23" spans="1:53" s="4" customFormat="1" ht="20.25" customHeight="1" x14ac:dyDescent="0.25">
      <c r="A23" s="120"/>
      <c r="B23" s="370"/>
      <c r="C23" s="370"/>
      <c r="D23" s="370"/>
      <c r="E23" s="370"/>
      <c r="F23" s="370"/>
      <c r="G23" s="370"/>
      <c r="H23" s="370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370"/>
      <c r="T23" s="317"/>
      <c r="U23" s="317"/>
      <c r="V23" s="317"/>
      <c r="W23" s="317"/>
      <c r="X23" s="317"/>
      <c r="Y23" s="317"/>
      <c r="Z23" s="317"/>
      <c r="AA23" s="317"/>
      <c r="AB23" s="317"/>
      <c r="AC23" s="347"/>
      <c r="AD23" s="347"/>
      <c r="AE23" s="347"/>
      <c r="AF23" s="347"/>
      <c r="AG23" s="347"/>
      <c r="AH23" s="347"/>
      <c r="AI23" s="347"/>
      <c r="AJ23" s="315"/>
      <c r="AK23" s="315"/>
      <c r="AL23" s="315"/>
      <c r="AM23" s="315"/>
      <c r="AN23" s="315"/>
      <c r="AO23" s="315"/>
      <c r="AP23" s="315"/>
      <c r="AQ23" s="315"/>
      <c r="AR23" s="315">
        <f t="shared" ref="AR23" si="0">T23*AC23*AJ23</f>
        <v>0</v>
      </c>
      <c r="AS23" s="315"/>
      <c r="AT23" s="315"/>
      <c r="AU23" s="315"/>
      <c r="AV23" s="315"/>
      <c r="AW23" s="315"/>
      <c r="AX23" s="315"/>
      <c r="AY23" s="315"/>
      <c r="AZ23" s="315"/>
      <c r="BA23" s="31"/>
    </row>
    <row r="24" spans="1:53" s="4" customFormat="1" ht="20.100000000000001" customHeight="1" x14ac:dyDescent="0.25">
      <c r="A24" s="111"/>
      <c r="B24" s="357" t="s">
        <v>76</v>
      </c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17" t="s">
        <v>7</v>
      </c>
      <c r="U24" s="317"/>
      <c r="V24" s="317"/>
      <c r="W24" s="317"/>
      <c r="X24" s="317"/>
      <c r="Y24" s="317"/>
      <c r="Z24" s="317"/>
      <c r="AA24" s="317"/>
      <c r="AB24" s="317"/>
      <c r="AC24" s="347" t="s">
        <v>7</v>
      </c>
      <c r="AD24" s="347"/>
      <c r="AE24" s="347"/>
      <c r="AF24" s="347"/>
      <c r="AG24" s="347"/>
      <c r="AH24" s="347"/>
      <c r="AI24" s="347"/>
      <c r="AJ24" s="158" t="s">
        <v>7</v>
      </c>
      <c r="AK24" s="158"/>
      <c r="AL24" s="158"/>
      <c r="AM24" s="158"/>
      <c r="AN24" s="158"/>
      <c r="AO24" s="158"/>
      <c r="AP24" s="158"/>
      <c r="AQ24" s="158"/>
      <c r="AR24" s="316">
        <f>AR21+AR22+AR23</f>
        <v>91584</v>
      </c>
      <c r="AS24" s="316"/>
      <c r="AT24" s="316"/>
      <c r="AU24" s="316"/>
      <c r="AV24" s="316"/>
      <c r="AW24" s="316"/>
      <c r="AX24" s="316"/>
      <c r="AY24" s="316"/>
      <c r="AZ24" s="316"/>
      <c r="BA24" s="31"/>
    </row>
    <row r="25" spans="1:53" s="4" customFormat="1" ht="10.5" customHeight="1" x14ac:dyDescent="0.25">
      <c r="A25" s="31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40"/>
      <c r="S25" s="40"/>
      <c r="T25" s="39"/>
      <c r="U25" s="39"/>
      <c r="V25" s="39"/>
      <c r="W25" s="39"/>
      <c r="X25" s="39"/>
      <c r="Y25" s="39"/>
      <c r="Z25" s="39"/>
      <c r="AA25" s="39"/>
      <c r="AB25" s="39"/>
      <c r="AC25" s="41"/>
      <c r="AD25" s="41"/>
      <c r="AE25" s="41"/>
      <c r="AF25" s="41"/>
      <c r="AG25" s="41"/>
      <c r="AH25" s="41"/>
      <c r="AI25" s="41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31"/>
    </row>
    <row r="26" spans="1:53" s="6" customFormat="1" ht="28.5" customHeight="1" x14ac:dyDescent="0.25">
      <c r="A26" s="348" t="s">
        <v>82</v>
      </c>
      <c r="B26" s="348"/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8"/>
      <c r="R26" s="348"/>
      <c r="S26" s="348"/>
      <c r="T26" s="348"/>
      <c r="U26" s="348"/>
      <c r="V26" s="348"/>
      <c r="W26" s="348"/>
      <c r="X26" s="348"/>
      <c r="Y26" s="348"/>
      <c r="Z26" s="348"/>
      <c r="AA26" s="348"/>
      <c r="AB26" s="348"/>
      <c r="AC26" s="348"/>
      <c r="AD26" s="348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48"/>
      <c r="AW26" s="348"/>
      <c r="AX26" s="348"/>
      <c r="AY26" s="348"/>
      <c r="AZ26" s="348"/>
      <c r="BA26" s="31"/>
    </row>
    <row r="27" spans="1:53" s="4" customFormat="1" ht="7.5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4" customFormat="1" ht="9.75" customHeight="1" x14ac:dyDescent="0.25">
      <c r="A28" s="35"/>
      <c r="B28" s="325" t="s">
        <v>43</v>
      </c>
      <c r="C28" s="325"/>
      <c r="D28" s="325"/>
      <c r="E28" s="325"/>
      <c r="F28" s="325"/>
      <c r="G28" s="325" t="s">
        <v>0</v>
      </c>
      <c r="H28" s="325"/>
      <c r="I28" s="325"/>
      <c r="J28" s="325"/>
      <c r="K28" s="325"/>
      <c r="L28" s="325"/>
      <c r="M28" s="325"/>
      <c r="N28" s="325"/>
      <c r="O28" s="325"/>
      <c r="P28" s="325"/>
      <c r="Q28" s="325"/>
      <c r="R28" s="325" t="s">
        <v>83</v>
      </c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 t="s">
        <v>84</v>
      </c>
      <c r="AD28" s="325"/>
      <c r="AE28" s="325"/>
      <c r="AF28" s="325"/>
      <c r="AG28" s="325"/>
      <c r="AH28" s="325"/>
      <c r="AI28" s="325"/>
      <c r="AJ28" s="325" t="s">
        <v>85</v>
      </c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1"/>
    </row>
    <row r="29" spans="1:53" s="4" customFormat="1" ht="9.75" customHeight="1" x14ac:dyDescent="0.25">
      <c r="A29" s="35"/>
      <c r="B29" s="325"/>
      <c r="C29" s="325"/>
      <c r="D29" s="325"/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/>
      <c r="Y29" s="325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25"/>
      <c r="AK29" s="325"/>
      <c r="AL29" s="325"/>
      <c r="AM29" s="325"/>
      <c r="AN29" s="325"/>
      <c r="AO29" s="325"/>
      <c r="AP29" s="325"/>
      <c r="AQ29" s="325"/>
      <c r="AR29" s="325"/>
      <c r="AS29" s="325"/>
      <c r="AT29" s="325"/>
      <c r="AU29" s="325"/>
      <c r="AV29" s="325"/>
      <c r="AW29" s="325"/>
      <c r="AX29" s="325"/>
      <c r="AY29" s="325"/>
      <c r="AZ29" s="325"/>
      <c r="BA29" s="31"/>
    </row>
    <row r="30" spans="1:53" s="4" customFormat="1" ht="9" customHeight="1" x14ac:dyDescent="0.25">
      <c r="A30" s="35"/>
      <c r="B30" s="325"/>
      <c r="C30" s="325"/>
      <c r="D30" s="325"/>
      <c r="E30" s="325"/>
      <c r="F30" s="325"/>
      <c r="G30" s="325"/>
      <c r="H30" s="325"/>
      <c r="I30" s="325"/>
      <c r="J30" s="325"/>
      <c r="K30" s="325"/>
      <c r="L30" s="325"/>
      <c r="M30" s="325"/>
      <c r="N30" s="325"/>
      <c r="O30" s="325"/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1"/>
    </row>
    <row r="31" spans="1:53" s="4" customFormat="1" ht="9.75" hidden="1" customHeight="1" x14ac:dyDescent="0.25">
      <c r="A31" s="35"/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N31" s="325"/>
      <c r="AO31" s="325"/>
      <c r="AP31" s="325"/>
      <c r="AQ31" s="325"/>
      <c r="AR31" s="325"/>
      <c r="AS31" s="325"/>
      <c r="AT31" s="325"/>
      <c r="AU31" s="325"/>
      <c r="AV31" s="325"/>
      <c r="AW31" s="325"/>
      <c r="AX31" s="325"/>
      <c r="AY31" s="325"/>
      <c r="AZ31" s="325"/>
      <c r="BA31" s="31"/>
    </row>
    <row r="32" spans="1:53" s="76" customFormat="1" ht="20.100000000000001" customHeight="1" x14ac:dyDescent="0.2">
      <c r="A32" s="79"/>
      <c r="B32" s="234">
        <v>1</v>
      </c>
      <c r="C32" s="234"/>
      <c r="D32" s="234"/>
      <c r="E32" s="234"/>
      <c r="F32" s="234"/>
      <c r="G32" s="234">
        <v>2</v>
      </c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>
        <v>3</v>
      </c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>
        <v>4</v>
      </c>
      <c r="AD32" s="234"/>
      <c r="AE32" s="234"/>
      <c r="AF32" s="234"/>
      <c r="AG32" s="234"/>
      <c r="AH32" s="234"/>
      <c r="AI32" s="234"/>
      <c r="AJ32" s="234">
        <v>5</v>
      </c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  <c r="AZ32" s="234"/>
      <c r="BA32" s="80"/>
    </row>
    <row r="33" spans="1:53" s="4" customFormat="1" ht="12" customHeight="1" x14ac:dyDescent="0.25">
      <c r="A33" s="31"/>
      <c r="B33" s="158"/>
      <c r="C33" s="158"/>
      <c r="D33" s="158"/>
      <c r="E33" s="158"/>
      <c r="F33" s="158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56"/>
      <c r="S33" s="356"/>
      <c r="T33" s="356"/>
      <c r="U33" s="356"/>
      <c r="V33" s="356"/>
      <c r="W33" s="356"/>
      <c r="X33" s="356"/>
      <c r="Y33" s="356"/>
      <c r="Z33" s="356"/>
      <c r="AA33" s="356"/>
      <c r="AB33" s="356"/>
      <c r="AC33" s="363"/>
      <c r="AD33" s="363"/>
      <c r="AE33" s="363"/>
      <c r="AF33" s="363"/>
      <c r="AG33" s="363"/>
      <c r="AH33" s="363"/>
      <c r="AI33" s="363"/>
      <c r="AJ33" s="315">
        <f t="shared" ref="AJ33:AJ34" si="1">R33*AC33</f>
        <v>0</v>
      </c>
      <c r="AK33" s="315"/>
      <c r="AL33" s="315"/>
      <c r="AM33" s="315"/>
      <c r="AN33" s="315"/>
      <c r="AO33" s="315"/>
      <c r="AP33" s="315"/>
      <c r="AQ33" s="315"/>
      <c r="AR33" s="315"/>
      <c r="AS33" s="315"/>
      <c r="AT33" s="315"/>
      <c r="AU33" s="315"/>
      <c r="AV33" s="315"/>
      <c r="AW33" s="315"/>
      <c r="AX33" s="315"/>
      <c r="AY33" s="315"/>
      <c r="AZ33" s="315"/>
      <c r="BA33" s="31"/>
    </row>
    <row r="34" spans="1:53" s="4" customFormat="1" ht="12" customHeight="1" x14ac:dyDescent="0.25">
      <c r="A34" s="31"/>
      <c r="B34" s="366"/>
      <c r="C34" s="367"/>
      <c r="D34" s="367"/>
      <c r="E34" s="367"/>
      <c r="F34" s="368"/>
      <c r="G34" s="366"/>
      <c r="H34" s="367"/>
      <c r="I34" s="367"/>
      <c r="J34" s="367"/>
      <c r="K34" s="367"/>
      <c r="L34" s="367"/>
      <c r="M34" s="367"/>
      <c r="N34" s="367"/>
      <c r="O34" s="367"/>
      <c r="P34" s="367"/>
      <c r="Q34" s="368"/>
      <c r="R34" s="353"/>
      <c r="S34" s="354"/>
      <c r="T34" s="354"/>
      <c r="U34" s="354"/>
      <c r="V34" s="354"/>
      <c r="W34" s="354"/>
      <c r="X34" s="354"/>
      <c r="Y34" s="354"/>
      <c r="Z34" s="354"/>
      <c r="AA34" s="354"/>
      <c r="AB34" s="355"/>
      <c r="AC34" s="360"/>
      <c r="AD34" s="361"/>
      <c r="AE34" s="361"/>
      <c r="AF34" s="361"/>
      <c r="AG34" s="361"/>
      <c r="AH34" s="361"/>
      <c r="AI34" s="362"/>
      <c r="AJ34" s="350">
        <f t="shared" si="1"/>
        <v>0</v>
      </c>
      <c r="AK34" s="351"/>
      <c r="AL34" s="351"/>
      <c r="AM34" s="351"/>
      <c r="AN34" s="351"/>
      <c r="AO34" s="351"/>
      <c r="AP34" s="351"/>
      <c r="AQ34" s="351"/>
      <c r="AR34" s="351"/>
      <c r="AS34" s="351"/>
      <c r="AT34" s="351"/>
      <c r="AU34" s="351"/>
      <c r="AV34" s="351"/>
      <c r="AW34" s="351"/>
      <c r="AX34" s="351"/>
      <c r="AY34" s="351"/>
      <c r="AZ34" s="352"/>
      <c r="BA34" s="31"/>
    </row>
    <row r="35" spans="1:53" s="4" customFormat="1" ht="20.100000000000001" customHeight="1" x14ac:dyDescent="0.25">
      <c r="A35" s="31"/>
      <c r="B35" s="369"/>
      <c r="C35" s="369"/>
      <c r="D35" s="369"/>
      <c r="E35" s="369"/>
      <c r="F35" s="369"/>
      <c r="G35" s="369"/>
      <c r="H35" s="369"/>
      <c r="I35" s="369"/>
      <c r="J35" s="369"/>
      <c r="K35" s="369"/>
      <c r="L35" s="369"/>
      <c r="M35" s="369"/>
      <c r="N35" s="369"/>
      <c r="O35" s="369"/>
      <c r="P35" s="369"/>
      <c r="Q35" s="369"/>
      <c r="R35" s="356"/>
      <c r="S35" s="356"/>
      <c r="T35" s="356"/>
      <c r="U35" s="356"/>
      <c r="V35" s="356"/>
      <c r="W35" s="356"/>
      <c r="X35" s="356"/>
      <c r="Y35" s="356"/>
      <c r="Z35" s="356"/>
      <c r="AA35" s="356"/>
      <c r="AB35" s="356"/>
      <c r="AC35" s="363"/>
      <c r="AD35" s="363"/>
      <c r="AE35" s="363"/>
      <c r="AF35" s="363"/>
      <c r="AG35" s="363"/>
      <c r="AH35" s="363"/>
      <c r="AI35" s="363"/>
      <c r="AJ35" s="315">
        <f t="shared" ref="AJ35" si="2">R35*AC35</f>
        <v>0</v>
      </c>
      <c r="AK35" s="315"/>
      <c r="AL35" s="315"/>
      <c r="AM35" s="315"/>
      <c r="AN35" s="315"/>
      <c r="AO35" s="315"/>
      <c r="AP35" s="315"/>
      <c r="AQ35" s="315"/>
      <c r="AR35" s="315"/>
      <c r="AS35" s="315"/>
      <c r="AT35" s="315"/>
      <c r="AU35" s="315"/>
      <c r="AV35" s="315"/>
      <c r="AW35" s="315"/>
      <c r="AX35" s="315"/>
      <c r="AY35" s="315"/>
      <c r="AZ35" s="315"/>
      <c r="BA35" s="31"/>
    </row>
    <row r="36" spans="1:53" s="4" customFormat="1" ht="20.100000000000001" customHeight="1" x14ac:dyDescent="0.25">
      <c r="A36" s="31"/>
      <c r="B36" s="369"/>
      <c r="C36" s="369"/>
      <c r="D36" s="369"/>
      <c r="E36" s="369"/>
      <c r="F36" s="369"/>
      <c r="G36" s="369" t="s">
        <v>12</v>
      </c>
      <c r="H36" s="369"/>
      <c r="I36" s="369"/>
      <c r="J36" s="369"/>
      <c r="K36" s="369"/>
      <c r="L36" s="369"/>
      <c r="M36" s="369"/>
      <c r="N36" s="369"/>
      <c r="O36" s="369"/>
      <c r="P36" s="369"/>
      <c r="Q36" s="369"/>
      <c r="R36" s="357" t="s">
        <v>7</v>
      </c>
      <c r="S36" s="357"/>
      <c r="T36" s="357"/>
      <c r="U36" s="357"/>
      <c r="V36" s="357"/>
      <c r="W36" s="357"/>
      <c r="X36" s="357"/>
      <c r="Y36" s="357"/>
      <c r="Z36" s="357"/>
      <c r="AA36" s="357"/>
      <c r="AB36" s="357"/>
      <c r="AC36" s="359" t="s">
        <v>7</v>
      </c>
      <c r="AD36" s="359"/>
      <c r="AE36" s="359"/>
      <c r="AF36" s="359"/>
      <c r="AG36" s="359"/>
      <c r="AH36" s="359"/>
      <c r="AI36" s="359"/>
      <c r="AJ36" s="316">
        <f>AJ33+AJ34+AJ35</f>
        <v>0</v>
      </c>
      <c r="AK36" s="316"/>
      <c r="AL36" s="316"/>
      <c r="AM36" s="316"/>
      <c r="AN36" s="316"/>
      <c r="AO36" s="316"/>
      <c r="AP36" s="316"/>
      <c r="AQ36" s="316"/>
      <c r="AR36" s="316"/>
      <c r="AS36" s="316"/>
      <c r="AT36" s="316"/>
      <c r="AU36" s="316"/>
      <c r="AV36" s="316"/>
      <c r="AW36" s="316"/>
      <c r="AX36" s="316"/>
      <c r="AY36" s="316"/>
      <c r="AZ36" s="316"/>
      <c r="BA36" s="31"/>
    </row>
    <row r="37" spans="1:53" ht="7.5" customHeight="1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 t="s">
        <v>6</v>
      </c>
      <c r="BA37" s="22"/>
    </row>
    <row r="38" spans="1:53" s="4" customFormat="1" ht="38.25" customHeight="1" x14ac:dyDescent="0.25">
      <c r="A38" s="344" t="s">
        <v>86</v>
      </c>
      <c r="B38" s="345"/>
      <c r="C38" s="345"/>
      <c r="D38" s="345"/>
      <c r="E38" s="345"/>
      <c r="F38" s="345"/>
      <c r="G38" s="345"/>
      <c r="H38" s="345"/>
      <c r="I38" s="345"/>
      <c r="J38" s="345"/>
      <c r="K38" s="345"/>
      <c r="L38" s="345"/>
      <c r="M38" s="345"/>
      <c r="N38" s="345"/>
      <c r="O38" s="345"/>
      <c r="P38" s="345"/>
      <c r="Q38" s="345"/>
      <c r="R38" s="345"/>
      <c r="S38" s="345"/>
      <c r="T38" s="345"/>
      <c r="U38" s="345"/>
      <c r="V38" s="345"/>
      <c r="W38" s="345"/>
      <c r="X38" s="345"/>
      <c r="Y38" s="345"/>
      <c r="Z38" s="345"/>
      <c r="AA38" s="345"/>
      <c r="AB38" s="345"/>
      <c r="AC38" s="345"/>
      <c r="AD38" s="345"/>
      <c r="AE38" s="345"/>
      <c r="AF38" s="345"/>
      <c r="AG38" s="345"/>
      <c r="AH38" s="345"/>
      <c r="AI38" s="345"/>
      <c r="AJ38" s="345"/>
      <c r="AK38" s="345"/>
      <c r="AL38" s="345"/>
      <c r="AM38" s="345"/>
      <c r="AN38" s="345"/>
      <c r="AO38" s="345"/>
      <c r="AP38" s="345"/>
      <c r="AQ38" s="345"/>
      <c r="AR38" s="345"/>
      <c r="AS38" s="345"/>
      <c r="AT38" s="345"/>
      <c r="AU38" s="345"/>
      <c r="AV38" s="345"/>
      <c r="AW38" s="345"/>
      <c r="AX38" s="345"/>
      <c r="AY38" s="345"/>
      <c r="AZ38" s="345"/>
      <c r="BA38" s="41"/>
    </row>
    <row r="39" spans="1:53" s="4" customFormat="1" ht="12.75" customHeight="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30"/>
    </row>
    <row r="40" spans="1:53" s="4" customFormat="1" ht="14.25" hidden="1" customHeight="1" x14ac:dyDescent="0.25">
      <c r="A40" s="28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30"/>
    </row>
    <row r="41" spans="1:53" s="4" customFormat="1" ht="20.100000000000001" customHeight="1" x14ac:dyDescent="0.25">
      <c r="A41" s="28"/>
      <c r="B41" s="325" t="s">
        <v>43</v>
      </c>
      <c r="C41" s="325"/>
      <c r="D41" s="325"/>
      <c r="E41" s="325" t="s">
        <v>87</v>
      </c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5"/>
      <c r="AC41" s="325" t="s">
        <v>88</v>
      </c>
      <c r="AD41" s="325"/>
      <c r="AE41" s="325"/>
      <c r="AF41" s="325"/>
      <c r="AG41" s="325"/>
      <c r="AH41" s="325"/>
      <c r="AI41" s="325"/>
      <c r="AJ41" s="325"/>
      <c r="AK41" s="325" t="s">
        <v>89</v>
      </c>
      <c r="AL41" s="325"/>
      <c r="AM41" s="325"/>
      <c r="AN41" s="325"/>
      <c r="AO41" s="325"/>
      <c r="AP41" s="325"/>
      <c r="AQ41" s="325"/>
      <c r="AR41" s="325"/>
      <c r="AS41" s="325" t="s">
        <v>90</v>
      </c>
      <c r="AT41" s="325"/>
      <c r="AU41" s="325"/>
      <c r="AV41" s="325"/>
      <c r="AW41" s="325"/>
      <c r="AX41" s="325"/>
      <c r="AY41" s="325"/>
      <c r="AZ41" s="325"/>
      <c r="BA41" s="30"/>
    </row>
    <row r="42" spans="1:53" s="4" customFormat="1" ht="20.100000000000001" customHeight="1" x14ac:dyDescent="0.25">
      <c r="A42" s="28"/>
      <c r="B42" s="325"/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5"/>
      <c r="X42" s="325"/>
      <c r="Y42" s="325"/>
      <c r="Z42" s="325"/>
      <c r="AA42" s="325"/>
      <c r="AB42" s="325"/>
      <c r="AC42" s="325"/>
      <c r="AD42" s="325"/>
      <c r="AE42" s="325"/>
      <c r="AF42" s="325"/>
      <c r="AG42" s="325"/>
      <c r="AH42" s="325"/>
      <c r="AI42" s="325"/>
      <c r="AJ42" s="325"/>
      <c r="AK42" s="325"/>
      <c r="AL42" s="325"/>
      <c r="AM42" s="325"/>
      <c r="AN42" s="325"/>
      <c r="AO42" s="325"/>
      <c r="AP42" s="325"/>
      <c r="AQ42" s="325"/>
      <c r="AR42" s="325"/>
      <c r="AS42" s="325"/>
      <c r="AT42" s="325"/>
      <c r="AU42" s="325"/>
      <c r="AV42" s="325"/>
      <c r="AW42" s="325"/>
      <c r="AX42" s="325"/>
      <c r="AY42" s="325"/>
      <c r="AZ42" s="325"/>
      <c r="BA42" s="30"/>
    </row>
    <row r="43" spans="1:53" s="4" customFormat="1" ht="54.75" customHeight="1" x14ac:dyDescent="0.25">
      <c r="A43" s="28"/>
      <c r="B43" s="325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  <c r="P43" s="325"/>
      <c r="Q43" s="325"/>
      <c r="R43" s="325"/>
      <c r="S43" s="325"/>
      <c r="T43" s="325"/>
      <c r="U43" s="325"/>
      <c r="V43" s="325"/>
      <c r="W43" s="325"/>
      <c r="X43" s="325"/>
      <c r="Y43" s="325"/>
      <c r="Z43" s="325"/>
      <c r="AA43" s="325"/>
      <c r="AB43" s="325"/>
      <c r="AC43" s="325"/>
      <c r="AD43" s="325"/>
      <c r="AE43" s="325"/>
      <c r="AF43" s="325"/>
      <c r="AG43" s="325"/>
      <c r="AH43" s="325"/>
      <c r="AI43" s="325"/>
      <c r="AJ43" s="325"/>
      <c r="AK43" s="325"/>
      <c r="AL43" s="325"/>
      <c r="AM43" s="325"/>
      <c r="AN43" s="325"/>
      <c r="AO43" s="325"/>
      <c r="AP43" s="325"/>
      <c r="AQ43" s="325"/>
      <c r="AR43" s="325"/>
      <c r="AS43" s="325"/>
      <c r="AT43" s="325"/>
      <c r="AU43" s="325"/>
      <c r="AV43" s="325"/>
      <c r="AW43" s="325"/>
      <c r="AX43" s="325"/>
      <c r="AY43" s="325"/>
      <c r="AZ43" s="325"/>
      <c r="BA43" s="30"/>
    </row>
    <row r="44" spans="1:53" s="4" customFormat="1" ht="20.100000000000001" customHeight="1" x14ac:dyDescent="0.25">
      <c r="A44" s="28"/>
      <c r="B44" s="323">
        <v>1</v>
      </c>
      <c r="C44" s="323"/>
      <c r="D44" s="323"/>
      <c r="E44" s="323" t="s">
        <v>10</v>
      </c>
      <c r="F44" s="323"/>
      <c r="G44" s="323"/>
      <c r="H44" s="323"/>
      <c r="I44" s="323"/>
      <c r="J44" s="323"/>
      <c r="K44" s="323"/>
      <c r="L44" s="323"/>
      <c r="M44" s="323"/>
      <c r="N44" s="323"/>
      <c r="O44" s="323"/>
      <c r="P44" s="323"/>
      <c r="Q44" s="323"/>
      <c r="R44" s="323"/>
      <c r="S44" s="323"/>
      <c r="T44" s="323"/>
      <c r="U44" s="323"/>
      <c r="V44" s="323"/>
      <c r="W44" s="323"/>
      <c r="X44" s="323"/>
      <c r="Y44" s="323"/>
      <c r="Z44" s="323"/>
      <c r="AA44" s="323"/>
      <c r="AB44" s="323"/>
      <c r="AC44" s="323" t="s">
        <v>2</v>
      </c>
      <c r="AD44" s="323"/>
      <c r="AE44" s="323"/>
      <c r="AF44" s="323"/>
      <c r="AG44" s="323"/>
      <c r="AH44" s="323"/>
      <c r="AI44" s="323"/>
      <c r="AJ44" s="323"/>
      <c r="AK44" s="323" t="s">
        <v>3</v>
      </c>
      <c r="AL44" s="323"/>
      <c r="AM44" s="323"/>
      <c r="AN44" s="323"/>
      <c r="AO44" s="323"/>
      <c r="AP44" s="323"/>
      <c r="AQ44" s="323"/>
      <c r="AR44" s="323"/>
      <c r="AS44" s="323" t="s">
        <v>4</v>
      </c>
      <c r="AT44" s="323"/>
      <c r="AU44" s="323"/>
      <c r="AV44" s="323"/>
      <c r="AW44" s="323"/>
      <c r="AX44" s="323"/>
      <c r="AY44" s="323"/>
      <c r="AZ44" s="323"/>
      <c r="BA44" s="30"/>
    </row>
    <row r="45" spans="1:53" s="4" customFormat="1" ht="20.100000000000001" customHeight="1" x14ac:dyDescent="0.25">
      <c r="A45" s="28"/>
      <c r="B45" s="322" t="s">
        <v>158</v>
      </c>
      <c r="C45" s="322"/>
      <c r="D45" s="322"/>
      <c r="E45" s="318" t="s">
        <v>29</v>
      </c>
      <c r="F45" s="318"/>
      <c r="G45" s="318"/>
      <c r="H45" s="318"/>
      <c r="I45" s="318"/>
      <c r="J45" s="318"/>
      <c r="K45" s="318"/>
      <c r="L45" s="318"/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5">
        <v>179072066</v>
      </c>
      <c r="AD45" s="315"/>
      <c r="AE45" s="315"/>
      <c r="AF45" s="315"/>
      <c r="AG45" s="315"/>
      <c r="AH45" s="315"/>
      <c r="AI45" s="315"/>
      <c r="AJ45" s="315"/>
      <c r="AK45" s="158">
        <v>1.5</v>
      </c>
      <c r="AL45" s="158"/>
      <c r="AM45" s="158"/>
      <c r="AN45" s="158"/>
      <c r="AO45" s="158"/>
      <c r="AP45" s="158"/>
      <c r="AQ45" s="158"/>
      <c r="AR45" s="158"/>
      <c r="AS45" s="343">
        <v>2686081</v>
      </c>
      <c r="AT45" s="343"/>
      <c r="AU45" s="343"/>
      <c r="AV45" s="343"/>
      <c r="AW45" s="343"/>
      <c r="AX45" s="343"/>
      <c r="AY45" s="343"/>
      <c r="AZ45" s="343"/>
      <c r="BA45" s="30"/>
    </row>
    <row r="46" spans="1:53" s="4" customFormat="1" ht="20.100000000000001" customHeight="1" x14ac:dyDescent="0.25">
      <c r="A46" s="28"/>
      <c r="B46" s="322" t="s">
        <v>10</v>
      </c>
      <c r="C46" s="322"/>
      <c r="D46" s="322"/>
      <c r="E46" s="318" t="s">
        <v>213</v>
      </c>
      <c r="F46" s="318"/>
      <c r="G46" s="318"/>
      <c r="H46" s="318"/>
      <c r="I46" s="318"/>
      <c r="J46" s="318"/>
      <c r="K46" s="318"/>
      <c r="L46" s="318"/>
      <c r="M46" s="318"/>
      <c r="N46" s="318"/>
      <c r="O46" s="318"/>
      <c r="P46" s="318"/>
      <c r="Q46" s="318"/>
      <c r="R46" s="318"/>
      <c r="S46" s="318"/>
      <c r="T46" s="318"/>
      <c r="U46" s="318"/>
      <c r="V46" s="318"/>
      <c r="W46" s="318"/>
      <c r="X46" s="318"/>
      <c r="Y46" s="318"/>
      <c r="Z46" s="318"/>
      <c r="AA46" s="318"/>
      <c r="AB46" s="318"/>
      <c r="AC46" s="315">
        <v>45917600</v>
      </c>
      <c r="AD46" s="315"/>
      <c r="AE46" s="315"/>
      <c r="AF46" s="315"/>
      <c r="AG46" s="315"/>
      <c r="AH46" s="315"/>
      <c r="AI46" s="315"/>
      <c r="AJ46" s="315"/>
      <c r="AK46" s="158">
        <v>2.2000000000000002</v>
      </c>
      <c r="AL46" s="158"/>
      <c r="AM46" s="158"/>
      <c r="AN46" s="158"/>
      <c r="AO46" s="158"/>
      <c r="AP46" s="158"/>
      <c r="AQ46" s="158"/>
      <c r="AR46" s="158"/>
      <c r="AS46" s="343">
        <v>1129903</v>
      </c>
      <c r="AT46" s="343"/>
      <c r="AU46" s="343"/>
      <c r="AV46" s="343"/>
      <c r="AW46" s="343"/>
      <c r="AX46" s="343"/>
      <c r="AY46" s="343"/>
      <c r="AZ46" s="343"/>
      <c r="BA46" s="30"/>
    </row>
    <row r="47" spans="1:53" s="4" customFormat="1" ht="20.100000000000001" customHeight="1" x14ac:dyDescent="0.25">
      <c r="A47" s="28"/>
      <c r="B47" s="317"/>
      <c r="C47" s="317"/>
      <c r="D47" s="317"/>
      <c r="E47" s="318"/>
      <c r="F47" s="318"/>
      <c r="G47" s="318"/>
      <c r="H47" s="318"/>
      <c r="I47" s="318"/>
      <c r="J47" s="318"/>
      <c r="K47" s="318"/>
      <c r="L47" s="318"/>
      <c r="M47" s="318"/>
      <c r="N47" s="318"/>
      <c r="O47" s="318"/>
      <c r="P47" s="318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18"/>
      <c r="AB47" s="318"/>
      <c r="AC47" s="315"/>
      <c r="AD47" s="315"/>
      <c r="AE47" s="315"/>
      <c r="AF47" s="315"/>
      <c r="AG47" s="315"/>
      <c r="AH47" s="315"/>
      <c r="AI47" s="315"/>
      <c r="AJ47" s="315"/>
      <c r="AK47" s="158"/>
      <c r="AL47" s="158"/>
      <c r="AM47" s="158"/>
      <c r="AN47" s="158"/>
      <c r="AO47" s="158"/>
      <c r="AP47" s="158"/>
      <c r="AQ47" s="158"/>
      <c r="AR47" s="158"/>
      <c r="AS47" s="315"/>
      <c r="AT47" s="315"/>
      <c r="AU47" s="315"/>
      <c r="AV47" s="315"/>
      <c r="AW47" s="315"/>
      <c r="AX47" s="315"/>
      <c r="AY47" s="315"/>
      <c r="AZ47" s="315"/>
      <c r="BA47" s="30"/>
    </row>
    <row r="48" spans="1:53" s="4" customFormat="1" ht="20.100000000000001" customHeight="1" x14ac:dyDescent="0.25">
      <c r="A48" s="25"/>
      <c r="B48" s="319" t="s">
        <v>30</v>
      </c>
      <c r="C48" s="320"/>
      <c r="D48" s="320"/>
      <c r="E48" s="320"/>
      <c r="F48" s="320"/>
      <c r="G48" s="320"/>
      <c r="H48" s="320"/>
      <c r="I48" s="320"/>
      <c r="J48" s="320"/>
      <c r="K48" s="320"/>
      <c r="L48" s="320"/>
      <c r="M48" s="320"/>
      <c r="N48" s="320"/>
      <c r="O48" s="320"/>
      <c r="P48" s="320"/>
      <c r="Q48" s="320"/>
      <c r="R48" s="320"/>
      <c r="S48" s="320"/>
      <c r="T48" s="320"/>
      <c r="U48" s="320"/>
      <c r="V48" s="320"/>
      <c r="W48" s="320"/>
      <c r="X48" s="320"/>
      <c r="Y48" s="320"/>
      <c r="Z48" s="320"/>
      <c r="AA48" s="320"/>
      <c r="AB48" s="321"/>
      <c r="AC48" s="315"/>
      <c r="AD48" s="315"/>
      <c r="AE48" s="315"/>
      <c r="AF48" s="315"/>
      <c r="AG48" s="315"/>
      <c r="AH48" s="315"/>
      <c r="AI48" s="315"/>
      <c r="AJ48" s="315"/>
      <c r="AK48" s="158" t="s">
        <v>7</v>
      </c>
      <c r="AL48" s="158"/>
      <c r="AM48" s="158"/>
      <c r="AN48" s="158"/>
      <c r="AO48" s="158"/>
      <c r="AP48" s="158"/>
      <c r="AQ48" s="158"/>
      <c r="AR48" s="158"/>
      <c r="AS48" s="342">
        <f>AS45+AS46+AS47</f>
        <v>3815984</v>
      </c>
      <c r="AT48" s="342"/>
      <c r="AU48" s="342"/>
      <c r="AV48" s="342"/>
      <c r="AW48" s="342"/>
      <c r="AX48" s="342"/>
      <c r="AY48" s="342"/>
      <c r="AZ48" s="342"/>
      <c r="BA48" s="30"/>
    </row>
    <row r="49" spans="1:53" s="4" customFormat="1" ht="33.75" customHeight="1" x14ac:dyDescent="0.25">
      <c r="A49" s="25"/>
      <c r="B49" s="47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48"/>
      <c r="AA49" s="48"/>
      <c r="AB49" s="48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30"/>
    </row>
    <row r="50" spans="1:53" s="4" customFormat="1" ht="33" customHeight="1" x14ac:dyDescent="0.3">
      <c r="A50" s="49"/>
      <c r="B50" s="341" t="s">
        <v>91</v>
      </c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  <c r="W50" s="341"/>
      <c r="X50" s="341"/>
      <c r="Y50" s="341"/>
      <c r="Z50" s="341"/>
      <c r="AA50" s="341"/>
      <c r="AB50" s="341"/>
      <c r="AC50" s="341"/>
      <c r="AD50" s="341"/>
      <c r="AE50" s="341"/>
      <c r="AF50" s="341"/>
      <c r="AG50" s="341"/>
      <c r="AH50" s="341"/>
      <c r="AI50" s="341"/>
      <c r="AJ50" s="341"/>
      <c r="AK50" s="341"/>
      <c r="AL50" s="341"/>
      <c r="AM50" s="341"/>
      <c r="AN50" s="341"/>
      <c r="AO50" s="341"/>
      <c r="AP50" s="341"/>
      <c r="AQ50" s="341"/>
      <c r="AR50" s="341"/>
      <c r="AS50" s="341"/>
      <c r="AT50" s="341"/>
      <c r="AU50" s="341"/>
      <c r="AV50" s="341"/>
      <c r="AW50" s="341"/>
      <c r="AX50" s="341"/>
      <c r="AY50" s="341"/>
      <c r="AZ50" s="341"/>
      <c r="BA50" s="30"/>
    </row>
    <row r="51" spans="1:53" s="4" customFormat="1" ht="20.100000000000001" customHeight="1" x14ac:dyDescent="0.25">
      <c r="A51" s="49"/>
      <c r="B51" s="325" t="s">
        <v>43</v>
      </c>
      <c r="C51" s="325"/>
      <c r="D51" s="325"/>
      <c r="E51" s="325" t="s">
        <v>87</v>
      </c>
      <c r="F51" s="325"/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/>
      <c r="Y51" s="325"/>
      <c r="Z51" s="325"/>
      <c r="AA51" s="325"/>
      <c r="AB51" s="325"/>
      <c r="AC51" s="325" t="s">
        <v>88</v>
      </c>
      <c r="AD51" s="325"/>
      <c r="AE51" s="325"/>
      <c r="AF51" s="325"/>
      <c r="AG51" s="325"/>
      <c r="AH51" s="325"/>
      <c r="AI51" s="325"/>
      <c r="AJ51" s="325"/>
      <c r="AK51" s="325" t="s">
        <v>89</v>
      </c>
      <c r="AL51" s="325"/>
      <c r="AM51" s="325"/>
      <c r="AN51" s="325"/>
      <c r="AO51" s="325"/>
      <c r="AP51" s="325"/>
      <c r="AQ51" s="325"/>
      <c r="AR51" s="325"/>
      <c r="AS51" s="325" t="s">
        <v>90</v>
      </c>
      <c r="AT51" s="325"/>
      <c r="AU51" s="325"/>
      <c r="AV51" s="325"/>
      <c r="AW51" s="325"/>
      <c r="AX51" s="325"/>
      <c r="AY51" s="325"/>
      <c r="AZ51" s="325"/>
      <c r="BA51" s="30"/>
    </row>
    <row r="52" spans="1:53" s="4" customFormat="1" ht="20.100000000000001" customHeight="1" x14ac:dyDescent="0.25">
      <c r="A52" s="49"/>
      <c r="B52" s="325"/>
      <c r="C52" s="325"/>
      <c r="D52" s="325"/>
      <c r="E52" s="325"/>
      <c r="F52" s="325"/>
      <c r="G52" s="325"/>
      <c r="H52" s="325"/>
      <c r="I52" s="325"/>
      <c r="J52" s="325"/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5"/>
      <c r="AH52" s="325"/>
      <c r="AI52" s="325"/>
      <c r="AJ52" s="325"/>
      <c r="AK52" s="325"/>
      <c r="AL52" s="325"/>
      <c r="AM52" s="325"/>
      <c r="AN52" s="325"/>
      <c r="AO52" s="325"/>
      <c r="AP52" s="325"/>
      <c r="AQ52" s="325"/>
      <c r="AR52" s="325"/>
      <c r="AS52" s="325"/>
      <c r="AT52" s="325"/>
      <c r="AU52" s="325"/>
      <c r="AV52" s="325"/>
      <c r="AW52" s="325"/>
      <c r="AX52" s="325"/>
      <c r="AY52" s="325"/>
      <c r="AZ52" s="325"/>
      <c r="BA52" s="30"/>
    </row>
    <row r="53" spans="1:53" s="4" customFormat="1" ht="60.75" customHeight="1" x14ac:dyDescent="0.25">
      <c r="A53" s="49"/>
      <c r="B53" s="325"/>
      <c r="C53" s="325"/>
      <c r="D53" s="325"/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5"/>
      <c r="AH53" s="325"/>
      <c r="AI53" s="325"/>
      <c r="AJ53" s="325"/>
      <c r="AK53" s="325"/>
      <c r="AL53" s="325"/>
      <c r="AM53" s="325"/>
      <c r="AN53" s="325"/>
      <c r="AO53" s="325"/>
      <c r="AP53" s="325"/>
      <c r="AQ53" s="325"/>
      <c r="AR53" s="325"/>
      <c r="AS53" s="325"/>
      <c r="AT53" s="325"/>
      <c r="AU53" s="325"/>
      <c r="AV53" s="325"/>
      <c r="AW53" s="325"/>
      <c r="AX53" s="325"/>
      <c r="AY53" s="325"/>
      <c r="AZ53" s="325"/>
      <c r="BA53" s="30"/>
    </row>
    <row r="54" spans="1:53" s="4" customFormat="1" ht="13.35" customHeight="1" x14ac:dyDescent="0.25">
      <c r="A54" s="49"/>
      <c r="B54" s="323">
        <v>1</v>
      </c>
      <c r="C54" s="323"/>
      <c r="D54" s="323"/>
      <c r="E54" s="323" t="s">
        <v>10</v>
      </c>
      <c r="F54" s="323"/>
      <c r="G54" s="323"/>
      <c r="H54" s="323"/>
      <c r="I54" s="323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  <c r="W54" s="323"/>
      <c r="X54" s="323"/>
      <c r="Y54" s="323"/>
      <c r="Z54" s="323"/>
      <c r="AA54" s="323"/>
      <c r="AB54" s="323"/>
      <c r="AC54" s="323" t="s">
        <v>2</v>
      </c>
      <c r="AD54" s="323"/>
      <c r="AE54" s="323"/>
      <c r="AF54" s="323"/>
      <c r="AG54" s="323"/>
      <c r="AH54" s="323"/>
      <c r="AI54" s="323"/>
      <c r="AJ54" s="323"/>
      <c r="AK54" s="340" t="s">
        <v>3</v>
      </c>
      <c r="AL54" s="340"/>
      <c r="AM54" s="340"/>
      <c r="AN54" s="340"/>
      <c r="AO54" s="340"/>
      <c r="AP54" s="340"/>
      <c r="AQ54" s="340"/>
      <c r="AR54" s="340"/>
      <c r="AS54" s="323" t="s">
        <v>4</v>
      </c>
      <c r="AT54" s="323"/>
      <c r="AU54" s="323"/>
      <c r="AV54" s="323"/>
      <c r="AW54" s="323"/>
      <c r="AX54" s="323"/>
      <c r="AY54" s="323"/>
      <c r="AZ54" s="323"/>
      <c r="BA54" s="30"/>
    </row>
    <row r="55" spans="1:53" s="4" customFormat="1" ht="20.100000000000001" customHeight="1" x14ac:dyDescent="0.25">
      <c r="A55" s="49"/>
      <c r="B55" s="322" t="s">
        <v>158</v>
      </c>
      <c r="C55" s="322"/>
      <c r="D55" s="322"/>
      <c r="E55" s="318" t="s">
        <v>220</v>
      </c>
      <c r="F55" s="318"/>
      <c r="G55" s="318"/>
      <c r="H55" s="318"/>
      <c r="I55" s="318"/>
      <c r="J55" s="318"/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5">
        <v>19716</v>
      </c>
      <c r="AD55" s="315"/>
      <c r="AE55" s="315"/>
      <c r="AF55" s="315"/>
      <c r="AG55" s="315"/>
      <c r="AH55" s="315"/>
      <c r="AI55" s="315"/>
      <c r="AJ55" s="315"/>
      <c r="AK55" s="339">
        <v>1</v>
      </c>
      <c r="AL55" s="339"/>
      <c r="AM55" s="339"/>
      <c r="AN55" s="339"/>
      <c r="AO55" s="339"/>
      <c r="AP55" s="339"/>
      <c r="AQ55" s="339"/>
      <c r="AR55" s="339"/>
      <c r="AS55" s="315">
        <v>19716</v>
      </c>
      <c r="AT55" s="315"/>
      <c r="AU55" s="315"/>
      <c r="AV55" s="315"/>
      <c r="AW55" s="315"/>
      <c r="AX55" s="315"/>
      <c r="AY55" s="315"/>
      <c r="AZ55" s="315"/>
      <c r="BA55" s="30"/>
    </row>
    <row r="56" spans="1:53" s="4" customFormat="1" ht="20.100000000000001" customHeight="1" x14ac:dyDescent="0.25">
      <c r="A56" s="49"/>
      <c r="B56" s="322" t="s">
        <v>10</v>
      </c>
      <c r="C56" s="322"/>
      <c r="D56" s="322"/>
      <c r="E56" s="318" t="s">
        <v>227</v>
      </c>
      <c r="F56" s="318"/>
      <c r="G56" s="318"/>
      <c r="H56" s="318"/>
      <c r="I56" s="318"/>
      <c r="J56" s="318"/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15">
        <v>188866.25</v>
      </c>
      <c r="AD56" s="315"/>
      <c r="AE56" s="315"/>
      <c r="AF56" s="315"/>
      <c r="AG56" s="315"/>
      <c r="AH56" s="315"/>
      <c r="AI56" s="315"/>
      <c r="AJ56" s="315"/>
      <c r="AK56" s="339">
        <v>1</v>
      </c>
      <c r="AL56" s="339"/>
      <c r="AM56" s="339"/>
      <c r="AN56" s="339"/>
      <c r="AO56" s="339"/>
      <c r="AP56" s="339"/>
      <c r="AQ56" s="339"/>
      <c r="AR56" s="339"/>
      <c r="AS56" s="315"/>
      <c r="AT56" s="315"/>
      <c r="AU56" s="315"/>
      <c r="AV56" s="315"/>
      <c r="AW56" s="315"/>
      <c r="AX56" s="315"/>
      <c r="AY56" s="315"/>
      <c r="AZ56" s="315"/>
      <c r="BA56" s="30"/>
    </row>
    <row r="57" spans="1:53" s="4" customFormat="1" ht="20.100000000000001" customHeight="1" x14ac:dyDescent="0.25">
      <c r="A57" s="49"/>
      <c r="B57" s="317"/>
      <c r="C57" s="317"/>
      <c r="D57" s="317"/>
      <c r="E57" s="318"/>
      <c r="F57" s="318"/>
      <c r="G57" s="318"/>
      <c r="H57" s="318"/>
      <c r="I57" s="318"/>
      <c r="J57" s="318"/>
      <c r="K57" s="318"/>
      <c r="L57" s="318"/>
      <c r="M57" s="318"/>
      <c r="N57" s="318"/>
      <c r="O57" s="318"/>
      <c r="P57" s="318"/>
      <c r="Q57" s="318"/>
      <c r="R57" s="318"/>
      <c r="S57" s="318"/>
      <c r="T57" s="318"/>
      <c r="U57" s="318"/>
      <c r="V57" s="318"/>
      <c r="W57" s="318"/>
      <c r="X57" s="318"/>
      <c r="Y57" s="318"/>
      <c r="Z57" s="318"/>
      <c r="AA57" s="318"/>
      <c r="AB57" s="318"/>
      <c r="AC57" s="315"/>
      <c r="AD57" s="315"/>
      <c r="AE57" s="315"/>
      <c r="AF57" s="315"/>
      <c r="AG57" s="315"/>
      <c r="AH57" s="315"/>
      <c r="AI57" s="315"/>
      <c r="AJ57" s="315"/>
      <c r="AK57" s="315"/>
      <c r="AL57" s="315"/>
      <c r="AM57" s="315"/>
      <c r="AN57" s="315"/>
      <c r="AO57" s="315"/>
      <c r="AP57" s="315"/>
      <c r="AQ57" s="315"/>
      <c r="AR57" s="315"/>
      <c r="AS57" s="315">
        <f t="shared" ref="AS57" si="3">AC57*AK57/100</f>
        <v>0</v>
      </c>
      <c r="AT57" s="315"/>
      <c r="AU57" s="315"/>
      <c r="AV57" s="315"/>
      <c r="AW57" s="315"/>
      <c r="AX57" s="315"/>
      <c r="AY57" s="315"/>
      <c r="AZ57" s="315"/>
      <c r="BA57" s="30"/>
    </row>
    <row r="58" spans="1:53" s="4" customFormat="1" ht="20.100000000000001" customHeight="1" x14ac:dyDescent="0.25">
      <c r="A58" s="49"/>
      <c r="B58" s="336" t="s">
        <v>30</v>
      </c>
      <c r="C58" s="337"/>
      <c r="D58" s="337"/>
      <c r="E58" s="337"/>
      <c r="F58" s="337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8"/>
      <c r="AC58" s="334"/>
      <c r="AD58" s="334"/>
      <c r="AE58" s="334"/>
      <c r="AF58" s="334"/>
      <c r="AG58" s="334"/>
      <c r="AH58" s="334"/>
      <c r="AI58" s="334"/>
      <c r="AJ58" s="334"/>
      <c r="AK58" s="334" t="s">
        <v>7</v>
      </c>
      <c r="AL58" s="334"/>
      <c r="AM58" s="334"/>
      <c r="AN58" s="334"/>
      <c r="AO58" s="334"/>
      <c r="AP58" s="334"/>
      <c r="AQ58" s="334"/>
      <c r="AR58" s="334"/>
      <c r="AS58" s="335">
        <v>208582.25</v>
      </c>
      <c r="AT58" s="335"/>
      <c r="AU58" s="335"/>
      <c r="AV58" s="335"/>
      <c r="AW58" s="335"/>
      <c r="AX58" s="335"/>
      <c r="AY58" s="335"/>
      <c r="AZ58" s="335"/>
      <c r="BA58" s="30"/>
    </row>
    <row r="59" spans="1:53" s="4" customFormat="1" ht="20.100000000000001" customHeight="1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30"/>
    </row>
    <row r="60" spans="1:53" s="4" customFormat="1" ht="37.5" customHeight="1" x14ac:dyDescent="0.3">
      <c r="A60" s="49"/>
      <c r="B60" s="324" t="s">
        <v>92</v>
      </c>
      <c r="C60" s="324"/>
      <c r="D60" s="324"/>
      <c r="E60" s="324"/>
      <c r="F60" s="324"/>
      <c r="G60" s="324"/>
      <c r="H60" s="324"/>
      <c r="I60" s="324"/>
      <c r="J60" s="324"/>
      <c r="K60" s="324"/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324"/>
      <c r="AH60" s="324"/>
      <c r="AI60" s="324"/>
      <c r="AJ60" s="324"/>
      <c r="AK60" s="324"/>
      <c r="AL60" s="324"/>
      <c r="AM60" s="324"/>
      <c r="AN60" s="324"/>
      <c r="AO60" s="324"/>
      <c r="AP60" s="324"/>
      <c r="AQ60" s="324"/>
      <c r="AR60" s="324"/>
      <c r="AS60" s="324"/>
      <c r="AT60" s="324"/>
      <c r="AU60" s="324"/>
      <c r="AV60" s="324"/>
      <c r="AW60" s="324"/>
      <c r="AX60" s="324"/>
      <c r="AY60" s="324"/>
      <c r="AZ60" s="324"/>
      <c r="BA60" s="30"/>
    </row>
    <row r="61" spans="1:53" s="4" customFormat="1" ht="20.100000000000001" customHeight="1" x14ac:dyDescent="0.25">
      <c r="A61" s="49"/>
      <c r="B61" s="325" t="s">
        <v>43</v>
      </c>
      <c r="C61" s="325"/>
      <c r="D61" s="325"/>
      <c r="E61" s="325" t="s">
        <v>0</v>
      </c>
      <c r="F61" s="325"/>
      <c r="G61" s="325"/>
      <c r="H61" s="325"/>
      <c r="I61" s="325"/>
      <c r="J61" s="325"/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 t="s">
        <v>83</v>
      </c>
      <c r="AD61" s="325"/>
      <c r="AE61" s="325"/>
      <c r="AF61" s="325"/>
      <c r="AG61" s="325"/>
      <c r="AH61" s="325"/>
      <c r="AI61" s="325"/>
      <c r="AJ61" s="325"/>
      <c r="AK61" s="325" t="s">
        <v>84</v>
      </c>
      <c r="AL61" s="325"/>
      <c r="AM61" s="325"/>
      <c r="AN61" s="325"/>
      <c r="AO61" s="325"/>
      <c r="AP61" s="325"/>
      <c r="AQ61" s="325"/>
      <c r="AR61" s="325"/>
      <c r="AS61" s="325" t="s">
        <v>93</v>
      </c>
      <c r="AT61" s="325"/>
      <c r="AU61" s="325"/>
      <c r="AV61" s="325"/>
      <c r="AW61" s="325"/>
      <c r="AX61" s="325"/>
      <c r="AY61" s="325"/>
      <c r="AZ61" s="325"/>
      <c r="BA61" s="30"/>
    </row>
    <row r="62" spans="1:53" s="4" customFormat="1" ht="20.100000000000001" customHeight="1" x14ac:dyDescent="0.25">
      <c r="A62" s="49"/>
      <c r="B62" s="325"/>
      <c r="C62" s="325"/>
      <c r="D62" s="325"/>
      <c r="E62" s="325"/>
      <c r="F62" s="325"/>
      <c r="G62" s="325"/>
      <c r="H62" s="325"/>
      <c r="I62" s="325"/>
      <c r="J62" s="325"/>
      <c r="K62" s="325"/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325"/>
      <c r="AH62" s="325"/>
      <c r="AI62" s="325"/>
      <c r="AJ62" s="325"/>
      <c r="AK62" s="325"/>
      <c r="AL62" s="325"/>
      <c r="AM62" s="325"/>
      <c r="AN62" s="325"/>
      <c r="AO62" s="325"/>
      <c r="AP62" s="325"/>
      <c r="AQ62" s="325"/>
      <c r="AR62" s="325"/>
      <c r="AS62" s="325"/>
      <c r="AT62" s="325"/>
      <c r="AU62" s="325"/>
      <c r="AV62" s="325"/>
      <c r="AW62" s="325"/>
      <c r="AX62" s="325"/>
      <c r="AY62" s="325"/>
      <c r="AZ62" s="325"/>
      <c r="BA62" s="30"/>
    </row>
    <row r="63" spans="1:53" s="4" customFormat="1" ht="12.75" customHeight="1" x14ac:dyDescent="0.25">
      <c r="A63" s="49"/>
      <c r="B63" s="325"/>
      <c r="C63" s="325"/>
      <c r="D63" s="325"/>
      <c r="E63" s="325"/>
      <c r="F63" s="325"/>
      <c r="G63" s="325"/>
      <c r="H63" s="325"/>
      <c r="I63" s="325"/>
      <c r="J63" s="325"/>
      <c r="K63" s="325"/>
      <c r="L63" s="325"/>
      <c r="M63" s="325"/>
      <c r="N63" s="325"/>
      <c r="O63" s="325"/>
      <c r="P63" s="325"/>
      <c r="Q63" s="325"/>
      <c r="R63" s="325"/>
      <c r="S63" s="325"/>
      <c r="T63" s="325"/>
      <c r="U63" s="325"/>
      <c r="V63" s="325"/>
      <c r="W63" s="325"/>
      <c r="X63" s="325"/>
      <c r="Y63" s="325"/>
      <c r="Z63" s="325"/>
      <c r="AA63" s="325"/>
      <c r="AB63" s="325"/>
      <c r="AC63" s="325"/>
      <c r="AD63" s="325"/>
      <c r="AE63" s="325"/>
      <c r="AF63" s="325"/>
      <c r="AG63" s="325"/>
      <c r="AH63" s="325"/>
      <c r="AI63" s="325"/>
      <c r="AJ63" s="325"/>
      <c r="AK63" s="325"/>
      <c r="AL63" s="325"/>
      <c r="AM63" s="325"/>
      <c r="AN63" s="325"/>
      <c r="AO63" s="325"/>
      <c r="AP63" s="325"/>
      <c r="AQ63" s="325"/>
      <c r="AR63" s="325"/>
      <c r="AS63" s="325"/>
      <c r="AT63" s="325"/>
      <c r="AU63" s="325"/>
      <c r="AV63" s="325"/>
      <c r="AW63" s="325"/>
      <c r="AX63" s="325"/>
      <c r="AY63" s="325"/>
      <c r="AZ63" s="325"/>
      <c r="BA63" s="30"/>
    </row>
    <row r="64" spans="1:53" s="4" customFormat="1" ht="20.100000000000001" customHeight="1" x14ac:dyDescent="0.25">
      <c r="A64" s="49"/>
      <c r="B64" s="323">
        <v>1</v>
      </c>
      <c r="C64" s="323"/>
      <c r="D64" s="323"/>
      <c r="E64" s="323" t="s">
        <v>10</v>
      </c>
      <c r="F64" s="323"/>
      <c r="G64" s="323"/>
      <c r="H64" s="323"/>
      <c r="I64" s="323"/>
      <c r="J64" s="323"/>
      <c r="K64" s="323"/>
      <c r="L64" s="323"/>
      <c r="M64" s="323"/>
      <c r="N64" s="323"/>
      <c r="O64" s="323"/>
      <c r="P64" s="323"/>
      <c r="Q64" s="323"/>
      <c r="R64" s="323"/>
      <c r="S64" s="323"/>
      <c r="T64" s="323"/>
      <c r="U64" s="323"/>
      <c r="V64" s="323"/>
      <c r="W64" s="323"/>
      <c r="X64" s="323"/>
      <c r="Y64" s="323"/>
      <c r="Z64" s="323"/>
      <c r="AA64" s="323"/>
      <c r="AB64" s="323"/>
      <c r="AC64" s="323" t="s">
        <v>2</v>
      </c>
      <c r="AD64" s="323"/>
      <c r="AE64" s="323"/>
      <c r="AF64" s="323"/>
      <c r="AG64" s="323"/>
      <c r="AH64" s="323"/>
      <c r="AI64" s="323"/>
      <c r="AJ64" s="323"/>
      <c r="AK64" s="323" t="s">
        <v>3</v>
      </c>
      <c r="AL64" s="323"/>
      <c r="AM64" s="323"/>
      <c r="AN64" s="323"/>
      <c r="AO64" s="323"/>
      <c r="AP64" s="323"/>
      <c r="AQ64" s="323"/>
      <c r="AR64" s="323"/>
      <c r="AS64" s="323" t="s">
        <v>4</v>
      </c>
      <c r="AT64" s="323"/>
      <c r="AU64" s="323"/>
      <c r="AV64" s="323"/>
      <c r="AW64" s="323"/>
      <c r="AX64" s="323"/>
      <c r="AY64" s="323"/>
      <c r="AZ64" s="323"/>
      <c r="BA64" s="30"/>
    </row>
    <row r="65" spans="1:53" s="4" customFormat="1" ht="12" customHeight="1" x14ac:dyDescent="0.25">
      <c r="A65" s="49"/>
      <c r="B65" s="333"/>
      <c r="C65" s="333"/>
      <c r="D65" s="333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8"/>
      <c r="AA65" s="328"/>
      <c r="AB65" s="328"/>
      <c r="AC65" s="325"/>
      <c r="AD65" s="325"/>
      <c r="AE65" s="325"/>
      <c r="AF65" s="325"/>
      <c r="AG65" s="325"/>
      <c r="AH65" s="325"/>
      <c r="AI65" s="325"/>
      <c r="AJ65" s="325"/>
      <c r="AK65" s="325"/>
      <c r="AL65" s="325"/>
      <c r="AM65" s="325"/>
      <c r="AN65" s="325"/>
      <c r="AO65" s="325"/>
      <c r="AP65" s="325"/>
      <c r="AQ65" s="325"/>
      <c r="AR65" s="325"/>
      <c r="AS65" s="329">
        <f>AC65*AK65</f>
        <v>0</v>
      </c>
      <c r="AT65" s="329"/>
      <c r="AU65" s="329"/>
      <c r="AV65" s="329"/>
      <c r="AW65" s="329"/>
      <c r="AX65" s="329"/>
      <c r="AY65" s="329"/>
      <c r="AZ65" s="329"/>
      <c r="BA65" s="30"/>
    </row>
    <row r="66" spans="1:53" s="4" customFormat="1" ht="11.25" customHeight="1" x14ac:dyDescent="0.25">
      <c r="A66" s="49"/>
      <c r="B66" s="333"/>
      <c r="C66" s="333"/>
      <c r="D66" s="333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328"/>
      <c r="X66" s="328"/>
      <c r="Y66" s="328"/>
      <c r="Z66" s="328"/>
      <c r="AA66" s="328"/>
      <c r="AB66" s="328"/>
      <c r="AC66" s="325"/>
      <c r="AD66" s="325"/>
      <c r="AE66" s="325"/>
      <c r="AF66" s="325"/>
      <c r="AG66" s="325"/>
      <c r="AH66" s="325"/>
      <c r="AI66" s="325"/>
      <c r="AJ66" s="325"/>
      <c r="AK66" s="325"/>
      <c r="AL66" s="325"/>
      <c r="AM66" s="325"/>
      <c r="AN66" s="325"/>
      <c r="AO66" s="325"/>
      <c r="AP66" s="325"/>
      <c r="AQ66" s="325"/>
      <c r="AR66" s="325"/>
      <c r="AS66" s="329">
        <f t="shared" ref="AS66:AS67" si="4">AC66*AK66</f>
        <v>0</v>
      </c>
      <c r="AT66" s="329"/>
      <c r="AU66" s="329"/>
      <c r="AV66" s="329"/>
      <c r="AW66" s="329"/>
      <c r="AX66" s="329"/>
      <c r="AY66" s="329"/>
      <c r="AZ66" s="329"/>
      <c r="BA66" s="30"/>
    </row>
    <row r="67" spans="1:53" s="4" customFormat="1" ht="11.25" customHeight="1" x14ac:dyDescent="0.25">
      <c r="A67" s="49"/>
      <c r="B67" s="327"/>
      <c r="C67" s="327"/>
      <c r="D67" s="327"/>
      <c r="E67" s="328"/>
      <c r="F67" s="328"/>
      <c r="G67" s="328"/>
      <c r="H67" s="328"/>
      <c r="I67" s="328"/>
      <c r="J67" s="328"/>
      <c r="K67" s="328"/>
      <c r="L67" s="328"/>
      <c r="M67" s="328"/>
      <c r="N67" s="328"/>
      <c r="O67" s="328"/>
      <c r="P67" s="328"/>
      <c r="Q67" s="328"/>
      <c r="R67" s="328"/>
      <c r="S67" s="328"/>
      <c r="T67" s="328"/>
      <c r="U67" s="328"/>
      <c r="V67" s="328"/>
      <c r="W67" s="328"/>
      <c r="X67" s="328"/>
      <c r="Y67" s="328"/>
      <c r="Z67" s="328"/>
      <c r="AA67" s="328"/>
      <c r="AB67" s="328"/>
      <c r="AC67" s="325"/>
      <c r="AD67" s="325"/>
      <c r="AE67" s="325"/>
      <c r="AF67" s="325"/>
      <c r="AG67" s="325"/>
      <c r="AH67" s="325"/>
      <c r="AI67" s="325"/>
      <c r="AJ67" s="325"/>
      <c r="AK67" s="325"/>
      <c r="AL67" s="325"/>
      <c r="AM67" s="325"/>
      <c r="AN67" s="325"/>
      <c r="AO67" s="325"/>
      <c r="AP67" s="325"/>
      <c r="AQ67" s="325"/>
      <c r="AR67" s="325"/>
      <c r="AS67" s="329">
        <f t="shared" si="4"/>
        <v>0</v>
      </c>
      <c r="AT67" s="329"/>
      <c r="AU67" s="329"/>
      <c r="AV67" s="329"/>
      <c r="AW67" s="329"/>
      <c r="AX67" s="329"/>
      <c r="AY67" s="329"/>
      <c r="AZ67" s="329"/>
      <c r="BA67" s="30"/>
    </row>
    <row r="68" spans="1:53" s="4" customFormat="1" ht="20.100000000000001" customHeight="1" x14ac:dyDescent="0.25">
      <c r="A68" s="49"/>
      <c r="B68" s="330" t="s">
        <v>30</v>
      </c>
      <c r="C68" s="331"/>
      <c r="D68" s="331"/>
      <c r="E68" s="331"/>
      <c r="F68" s="331"/>
      <c r="G68" s="331"/>
      <c r="H68" s="331"/>
      <c r="I68" s="331"/>
      <c r="J68" s="331"/>
      <c r="K68" s="331"/>
      <c r="L68" s="331"/>
      <c r="M68" s="331"/>
      <c r="N68" s="331"/>
      <c r="O68" s="331"/>
      <c r="P68" s="331"/>
      <c r="Q68" s="331"/>
      <c r="R68" s="331"/>
      <c r="S68" s="331"/>
      <c r="T68" s="331"/>
      <c r="U68" s="331"/>
      <c r="V68" s="331"/>
      <c r="W68" s="331"/>
      <c r="X68" s="331"/>
      <c r="Y68" s="331"/>
      <c r="Z68" s="331"/>
      <c r="AA68" s="331"/>
      <c r="AB68" s="332"/>
      <c r="AC68" s="325"/>
      <c r="AD68" s="325"/>
      <c r="AE68" s="325"/>
      <c r="AF68" s="325"/>
      <c r="AG68" s="325"/>
      <c r="AH68" s="325"/>
      <c r="AI68" s="325"/>
      <c r="AJ68" s="325"/>
      <c r="AK68" s="325" t="s">
        <v>7</v>
      </c>
      <c r="AL68" s="325"/>
      <c r="AM68" s="325"/>
      <c r="AN68" s="325"/>
      <c r="AO68" s="325"/>
      <c r="AP68" s="325"/>
      <c r="AQ68" s="325"/>
      <c r="AR68" s="325"/>
      <c r="AS68" s="326">
        <f>AS65+AS66+AS67</f>
        <v>0</v>
      </c>
      <c r="AT68" s="326"/>
      <c r="AU68" s="326"/>
      <c r="AV68" s="326"/>
      <c r="AW68" s="326"/>
      <c r="AX68" s="326"/>
      <c r="AY68" s="326"/>
      <c r="AZ68" s="326"/>
      <c r="BA68" s="30"/>
    </row>
    <row r="69" spans="1:53" s="4" customFormat="1" ht="20.100000000000001" customHeight="1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30"/>
    </row>
    <row r="70" spans="1:53" s="4" customFormat="1" ht="38.25" customHeight="1" x14ac:dyDescent="0.3">
      <c r="A70" s="49"/>
      <c r="B70" s="324" t="s">
        <v>94</v>
      </c>
      <c r="C70" s="324"/>
      <c r="D70" s="324"/>
      <c r="E70" s="324"/>
      <c r="F70" s="324"/>
      <c r="G70" s="324"/>
      <c r="H70" s="324"/>
      <c r="I70" s="324"/>
      <c r="J70" s="324"/>
      <c r="K70" s="324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24"/>
      <c r="AS70" s="324"/>
      <c r="AT70" s="324"/>
      <c r="AU70" s="324"/>
      <c r="AV70" s="324"/>
      <c r="AW70" s="324"/>
      <c r="AX70" s="324"/>
      <c r="AY70" s="324"/>
      <c r="AZ70" s="324"/>
      <c r="BA70" s="30"/>
    </row>
    <row r="71" spans="1:53" s="4" customFormat="1" ht="12.75" customHeight="1" x14ac:dyDescent="0.25">
      <c r="A71" s="49"/>
      <c r="B71" s="325" t="s">
        <v>43</v>
      </c>
      <c r="C71" s="325"/>
      <c r="D71" s="325"/>
      <c r="E71" s="325" t="s">
        <v>0</v>
      </c>
      <c r="F71" s="325"/>
      <c r="G71" s="325"/>
      <c r="H71" s="325"/>
      <c r="I71" s="325"/>
      <c r="J71" s="325"/>
      <c r="K71" s="325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5"/>
      <c r="W71" s="325"/>
      <c r="X71" s="325"/>
      <c r="Y71" s="325"/>
      <c r="Z71" s="325"/>
      <c r="AA71" s="325"/>
      <c r="AB71" s="325"/>
      <c r="AC71" s="325" t="s">
        <v>83</v>
      </c>
      <c r="AD71" s="325"/>
      <c r="AE71" s="325"/>
      <c r="AF71" s="325"/>
      <c r="AG71" s="325"/>
      <c r="AH71" s="325"/>
      <c r="AI71" s="325"/>
      <c r="AJ71" s="325"/>
      <c r="AK71" s="325" t="s">
        <v>84</v>
      </c>
      <c r="AL71" s="325"/>
      <c r="AM71" s="325"/>
      <c r="AN71" s="325"/>
      <c r="AO71" s="325"/>
      <c r="AP71" s="325"/>
      <c r="AQ71" s="325"/>
      <c r="AR71" s="325"/>
      <c r="AS71" s="325" t="s">
        <v>93</v>
      </c>
      <c r="AT71" s="325"/>
      <c r="AU71" s="325"/>
      <c r="AV71" s="325"/>
      <c r="AW71" s="325"/>
      <c r="AX71" s="325"/>
      <c r="AY71" s="325"/>
      <c r="AZ71" s="325"/>
      <c r="BA71" s="30"/>
    </row>
    <row r="72" spans="1:53" s="4" customFormat="1" ht="20.100000000000001" customHeight="1" x14ac:dyDescent="0.25">
      <c r="A72" s="49"/>
      <c r="B72" s="325"/>
      <c r="C72" s="325"/>
      <c r="D72" s="325"/>
      <c r="E72" s="325"/>
      <c r="F72" s="325"/>
      <c r="G72" s="325"/>
      <c r="H72" s="325"/>
      <c r="I72" s="325"/>
      <c r="J72" s="325"/>
      <c r="K72" s="325"/>
      <c r="L72" s="325"/>
      <c r="M72" s="325"/>
      <c r="N72" s="325"/>
      <c r="O72" s="325"/>
      <c r="P72" s="325"/>
      <c r="Q72" s="325"/>
      <c r="R72" s="325"/>
      <c r="S72" s="325"/>
      <c r="T72" s="325"/>
      <c r="U72" s="325"/>
      <c r="V72" s="325"/>
      <c r="W72" s="325"/>
      <c r="X72" s="325"/>
      <c r="Y72" s="325"/>
      <c r="Z72" s="325"/>
      <c r="AA72" s="325"/>
      <c r="AB72" s="325"/>
      <c r="AC72" s="325"/>
      <c r="AD72" s="325"/>
      <c r="AE72" s="325"/>
      <c r="AF72" s="325"/>
      <c r="AG72" s="325"/>
      <c r="AH72" s="325"/>
      <c r="AI72" s="325"/>
      <c r="AJ72" s="325"/>
      <c r="AK72" s="325"/>
      <c r="AL72" s="325"/>
      <c r="AM72" s="325"/>
      <c r="AN72" s="325"/>
      <c r="AO72" s="325"/>
      <c r="AP72" s="325"/>
      <c r="AQ72" s="325"/>
      <c r="AR72" s="325"/>
      <c r="AS72" s="325"/>
      <c r="AT72" s="325"/>
      <c r="AU72" s="325"/>
      <c r="AV72" s="325"/>
      <c r="AW72" s="325"/>
      <c r="AX72" s="325"/>
      <c r="AY72" s="325"/>
      <c r="AZ72" s="325"/>
      <c r="BA72" s="30"/>
    </row>
    <row r="73" spans="1:53" s="4" customFormat="1" ht="15.75" customHeight="1" x14ac:dyDescent="0.25">
      <c r="A73" s="49"/>
      <c r="B73" s="325"/>
      <c r="C73" s="325"/>
      <c r="D73" s="325"/>
      <c r="E73" s="325"/>
      <c r="F73" s="325"/>
      <c r="G73" s="325"/>
      <c r="H73" s="325"/>
      <c r="I73" s="325"/>
      <c r="J73" s="325"/>
      <c r="K73" s="325"/>
      <c r="L73" s="325"/>
      <c r="M73" s="325"/>
      <c r="N73" s="325"/>
      <c r="O73" s="325"/>
      <c r="P73" s="325"/>
      <c r="Q73" s="325"/>
      <c r="R73" s="325"/>
      <c r="S73" s="325"/>
      <c r="T73" s="325"/>
      <c r="U73" s="325"/>
      <c r="V73" s="325"/>
      <c r="W73" s="325"/>
      <c r="X73" s="325"/>
      <c r="Y73" s="325"/>
      <c r="Z73" s="325"/>
      <c r="AA73" s="325"/>
      <c r="AB73" s="325"/>
      <c r="AC73" s="325"/>
      <c r="AD73" s="325"/>
      <c r="AE73" s="325"/>
      <c r="AF73" s="325"/>
      <c r="AG73" s="325"/>
      <c r="AH73" s="325"/>
      <c r="AI73" s="325"/>
      <c r="AJ73" s="325"/>
      <c r="AK73" s="325"/>
      <c r="AL73" s="325"/>
      <c r="AM73" s="325"/>
      <c r="AN73" s="325"/>
      <c r="AO73" s="325"/>
      <c r="AP73" s="325"/>
      <c r="AQ73" s="325"/>
      <c r="AR73" s="325"/>
      <c r="AS73" s="325"/>
      <c r="AT73" s="325"/>
      <c r="AU73" s="325"/>
      <c r="AV73" s="325"/>
      <c r="AW73" s="325"/>
      <c r="AX73" s="325"/>
      <c r="AY73" s="325"/>
      <c r="AZ73" s="325"/>
      <c r="BA73" s="30"/>
    </row>
    <row r="74" spans="1:53" s="4" customFormat="1" ht="20.100000000000001" customHeight="1" x14ac:dyDescent="0.25">
      <c r="A74" s="49"/>
      <c r="B74" s="323">
        <v>1</v>
      </c>
      <c r="C74" s="323"/>
      <c r="D74" s="323"/>
      <c r="E74" s="323" t="s">
        <v>10</v>
      </c>
      <c r="F74" s="323"/>
      <c r="G74" s="323"/>
      <c r="H74" s="323"/>
      <c r="I74" s="323"/>
      <c r="J74" s="323"/>
      <c r="K74" s="323"/>
      <c r="L74" s="323"/>
      <c r="M74" s="323"/>
      <c r="N74" s="323"/>
      <c r="O74" s="323"/>
      <c r="P74" s="323"/>
      <c r="Q74" s="323"/>
      <c r="R74" s="323"/>
      <c r="S74" s="323"/>
      <c r="T74" s="323"/>
      <c r="U74" s="323"/>
      <c r="V74" s="323"/>
      <c r="W74" s="323"/>
      <c r="X74" s="323"/>
      <c r="Y74" s="323"/>
      <c r="Z74" s="323"/>
      <c r="AA74" s="323"/>
      <c r="AB74" s="323"/>
      <c r="AC74" s="323" t="s">
        <v>2</v>
      </c>
      <c r="AD74" s="323"/>
      <c r="AE74" s="323"/>
      <c r="AF74" s="323"/>
      <c r="AG74" s="323"/>
      <c r="AH74" s="323"/>
      <c r="AI74" s="323"/>
      <c r="AJ74" s="323"/>
      <c r="AK74" s="323" t="s">
        <v>3</v>
      </c>
      <c r="AL74" s="323"/>
      <c r="AM74" s="323"/>
      <c r="AN74" s="323"/>
      <c r="AO74" s="323"/>
      <c r="AP74" s="323"/>
      <c r="AQ74" s="323"/>
      <c r="AR74" s="323"/>
      <c r="AS74" s="323" t="s">
        <v>4</v>
      </c>
      <c r="AT74" s="323"/>
      <c r="AU74" s="323"/>
      <c r="AV74" s="323"/>
      <c r="AW74" s="323"/>
      <c r="AX74" s="323"/>
      <c r="AY74" s="323"/>
      <c r="AZ74" s="323"/>
      <c r="BA74" s="30"/>
    </row>
    <row r="75" spans="1:53" s="4" customFormat="1" ht="30" customHeight="1" x14ac:dyDescent="0.25">
      <c r="A75" s="49"/>
      <c r="B75" s="322" t="s">
        <v>158</v>
      </c>
      <c r="C75" s="322"/>
      <c r="D75" s="322"/>
      <c r="E75" s="318"/>
      <c r="F75" s="318"/>
      <c r="G75" s="318"/>
      <c r="H75" s="318"/>
      <c r="I75" s="318"/>
      <c r="J75" s="318"/>
      <c r="K75" s="318"/>
      <c r="L75" s="318"/>
      <c r="M75" s="318"/>
      <c r="N75" s="318"/>
      <c r="O75" s="318"/>
      <c r="P75" s="318"/>
      <c r="Q75" s="318"/>
      <c r="R75" s="318"/>
      <c r="S75" s="318"/>
      <c r="T75" s="318"/>
      <c r="U75" s="318"/>
      <c r="V75" s="318"/>
      <c r="W75" s="318"/>
      <c r="X75" s="318"/>
      <c r="Y75" s="318"/>
      <c r="Z75" s="318"/>
      <c r="AA75" s="318"/>
      <c r="AB75" s="318"/>
      <c r="AC75" s="315">
        <v>0</v>
      </c>
      <c r="AD75" s="315"/>
      <c r="AE75" s="315"/>
      <c r="AF75" s="315"/>
      <c r="AG75" s="315"/>
      <c r="AH75" s="315"/>
      <c r="AI75" s="315"/>
      <c r="AJ75" s="315"/>
      <c r="AK75" s="158">
        <v>0</v>
      </c>
      <c r="AL75" s="158"/>
      <c r="AM75" s="158"/>
      <c r="AN75" s="158"/>
      <c r="AO75" s="158"/>
      <c r="AP75" s="158"/>
      <c r="AQ75" s="158"/>
      <c r="AR75" s="158"/>
      <c r="AS75" s="315"/>
      <c r="AT75" s="315"/>
      <c r="AU75" s="315"/>
      <c r="AV75" s="315"/>
      <c r="AW75" s="315"/>
      <c r="AX75" s="315"/>
      <c r="AY75" s="315"/>
      <c r="AZ75" s="315"/>
      <c r="BA75" s="30"/>
    </row>
    <row r="76" spans="1:53" s="4" customFormat="1" ht="20.100000000000001" customHeight="1" x14ac:dyDescent="0.25">
      <c r="A76" s="49"/>
      <c r="B76" s="322"/>
      <c r="C76" s="322"/>
      <c r="D76" s="322"/>
      <c r="E76" s="318"/>
      <c r="F76" s="318"/>
      <c r="G76" s="318"/>
      <c r="H76" s="318"/>
      <c r="I76" s="318"/>
      <c r="J76" s="318"/>
      <c r="K76" s="318"/>
      <c r="L76" s="318"/>
      <c r="M76" s="318"/>
      <c r="N76" s="318"/>
      <c r="O76" s="318"/>
      <c r="P76" s="318"/>
      <c r="Q76" s="318"/>
      <c r="R76" s="318"/>
      <c r="S76" s="318"/>
      <c r="T76" s="318"/>
      <c r="U76" s="318"/>
      <c r="V76" s="318"/>
      <c r="W76" s="318"/>
      <c r="X76" s="318"/>
      <c r="Y76" s="318"/>
      <c r="Z76" s="318"/>
      <c r="AA76" s="318"/>
      <c r="AB76" s="318"/>
      <c r="AC76" s="315"/>
      <c r="AD76" s="315"/>
      <c r="AE76" s="315"/>
      <c r="AF76" s="315"/>
      <c r="AG76" s="315"/>
      <c r="AH76" s="315"/>
      <c r="AI76" s="315"/>
      <c r="AJ76" s="315"/>
      <c r="AK76" s="158"/>
      <c r="AL76" s="158"/>
      <c r="AM76" s="158"/>
      <c r="AN76" s="158"/>
      <c r="AO76" s="158"/>
      <c r="AP76" s="158"/>
      <c r="AQ76" s="158"/>
      <c r="AR76" s="158"/>
      <c r="AS76" s="315">
        <f t="shared" ref="AS76:AS77" si="5">AC76*AK76</f>
        <v>0</v>
      </c>
      <c r="AT76" s="315"/>
      <c r="AU76" s="315"/>
      <c r="AV76" s="315"/>
      <c r="AW76" s="315"/>
      <c r="AX76" s="315"/>
      <c r="AY76" s="315"/>
      <c r="AZ76" s="315"/>
      <c r="BA76" s="30"/>
    </row>
    <row r="77" spans="1:53" s="4" customFormat="1" ht="20.100000000000001" customHeight="1" x14ac:dyDescent="0.25">
      <c r="A77" s="49"/>
      <c r="B77" s="317"/>
      <c r="C77" s="317"/>
      <c r="D77" s="317"/>
      <c r="E77" s="318"/>
      <c r="F77" s="318"/>
      <c r="G77" s="318"/>
      <c r="H77" s="318"/>
      <c r="I77" s="318"/>
      <c r="J77" s="318"/>
      <c r="K77" s="318"/>
      <c r="L77" s="318"/>
      <c r="M77" s="318"/>
      <c r="N77" s="318"/>
      <c r="O77" s="318"/>
      <c r="P77" s="318"/>
      <c r="Q77" s="318"/>
      <c r="R77" s="318"/>
      <c r="S77" s="318"/>
      <c r="T77" s="318"/>
      <c r="U77" s="318"/>
      <c r="V77" s="318"/>
      <c r="W77" s="318"/>
      <c r="X77" s="318"/>
      <c r="Y77" s="318"/>
      <c r="Z77" s="318"/>
      <c r="AA77" s="318"/>
      <c r="AB77" s="318"/>
      <c r="AC77" s="315"/>
      <c r="AD77" s="315"/>
      <c r="AE77" s="315"/>
      <c r="AF77" s="315"/>
      <c r="AG77" s="315"/>
      <c r="AH77" s="315"/>
      <c r="AI77" s="315"/>
      <c r="AJ77" s="315"/>
      <c r="AK77" s="158"/>
      <c r="AL77" s="158"/>
      <c r="AM77" s="158"/>
      <c r="AN77" s="158"/>
      <c r="AO77" s="158"/>
      <c r="AP77" s="158"/>
      <c r="AQ77" s="158"/>
      <c r="AR77" s="158"/>
      <c r="AS77" s="315">
        <f t="shared" si="5"/>
        <v>0</v>
      </c>
      <c r="AT77" s="315"/>
      <c r="AU77" s="315"/>
      <c r="AV77" s="315"/>
      <c r="AW77" s="315"/>
      <c r="AX77" s="315"/>
      <c r="AY77" s="315"/>
      <c r="AZ77" s="315"/>
      <c r="BA77" s="30"/>
    </row>
    <row r="78" spans="1:53" s="4" customFormat="1" ht="20.100000000000001" customHeight="1" x14ac:dyDescent="0.25">
      <c r="A78" s="49"/>
      <c r="B78" s="319" t="s">
        <v>30</v>
      </c>
      <c r="C78" s="320"/>
      <c r="D78" s="320"/>
      <c r="E78" s="320"/>
      <c r="F78" s="320"/>
      <c r="G78" s="320"/>
      <c r="H78" s="320"/>
      <c r="I78" s="320"/>
      <c r="J78" s="320"/>
      <c r="K78" s="320"/>
      <c r="L78" s="320"/>
      <c r="M78" s="320"/>
      <c r="N78" s="320"/>
      <c r="O78" s="320"/>
      <c r="P78" s="320"/>
      <c r="Q78" s="320"/>
      <c r="R78" s="320"/>
      <c r="S78" s="320"/>
      <c r="T78" s="320"/>
      <c r="U78" s="320"/>
      <c r="V78" s="320"/>
      <c r="W78" s="320"/>
      <c r="X78" s="320"/>
      <c r="Y78" s="320"/>
      <c r="Z78" s="320"/>
      <c r="AA78" s="320"/>
      <c r="AB78" s="321"/>
      <c r="AC78" s="315">
        <v>0</v>
      </c>
      <c r="AD78" s="315"/>
      <c r="AE78" s="315"/>
      <c r="AF78" s="315"/>
      <c r="AG78" s="315"/>
      <c r="AH78" s="315"/>
      <c r="AI78" s="315"/>
      <c r="AJ78" s="315"/>
      <c r="AK78" s="158" t="s">
        <v>7</v>
      </c>
      <c r="AL78" s="158"/>
      <c r="AM78" s="158"/>
      <c r="AN78" s="158"/>
      <c r="AO78" s="158"/>
      <c r="AP78" s="158"/>
      <c r="AQ78" s="158"/>
      <c r="AR78" s="158"/>
      <c r="AS78" s="316">
        <f>AS75+AS76+AS77</f>
        <v>0</v>
      </c>
      <c r="AT78" s="316"/>
      <c r="AU78" s="316"/>
      <c r="AV78" s="316"/>
      <c r="AW78" s="316"/>
      <c r="AX78" s="316"/>
      <c r="AY78" s="316"/>
      <c r="AZ78" s="316"/>
      <c r="BA78" s="30"/>
    </row>
    <row r="79" spans="1:53" s="4" customFormat="1" ht="20.100000000000001" customHeight="1" x14ac:dyDescent="0.25">
      <c r="A79" s="25"/>
      <c r="B79" s="38"/>
      <c r="C79" s="38"/>
      <c r="D79" s="38"/>
      <c r="E79" s="38"/>
      <c r="F79" s="38"/>
      <c r="G79" s="38"/>
      <c r="H79" s="38"/>
      <c r="I79" s="38"/>
      <c r="J79" s="36"/>
      <c r="K79" s="36"/>
      <c r="L79" s="36"/>
      <c r="M79" s="36"/>
      <c r="N79" s="36"/>
      <c r="O79" s="36"/>
      <c r="P79" s="36"/>
      <c r="Q79" s="36"/>
      <c r="R79" s="37"/>
      <c r="S79" s="37"/>
      <c r="T79" s="37"/>
      <c r="U79" s="37"/>
      <c r="V79" s="37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</row>
    <row r="80" spans="1:53" s="4" customFormat="1" ht="20.100000000000001" customHeight="1" x14ac:dyDescent="0.25">
      <c r="A80" s="25"/>
      <c r="B80" s="38"/>
      <c r="C80" s="38"/>
      <c r="D80" s="38"/>
      <c r="E80" s="38"/>
      <c r="F80" s="38"/>
      <c r="G80" s="38"/>
      <c r="H80" s="38"/>
      <c r="I80" s="38"/>
      <c r="J80" s="36"/>
      <c r="K80" s="36"/>
      <c r="L80" s="36"/>
      <c r="M80" s="36"/>
      <c r="N80" s="36"/>
      <c r="O80" s="36"/>
      <c r="P80" s="36"/>
      <c r="Q80" s="36"/>
      <c r="R80" s="37"/>
      <c r="S80" s="37"/>
      <c r="T80" s="37"/>
      <c r="U80" s="37"/>
      <c r="V80" s="37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</row>
    <row r="81" spans="1:53" s="4" customFormat="1" ht="20.100000000000001" customHeight="1" x14ac:dyDescent="0.25">
      <c r="A81" s="25"/>
      <c r="B81" s="38"/>
      <c r="C81" s="38"/>
      <c r="D81" s="38"/>
      <c r="E81" s="38"/>
      <c r="F81" s="38"/>
      <c r="G81" s="38"/>
      <c r="H81" s="38"/>
      <c r="I81" s="38"/>
      <c r="J81" s="36"/>
      <c r="K81" s="36"/>
      <c r="L81" s="36"/>
      <c r="M81" s="36"/>
      <c r="N81" s="36"/>
      <c r="O81" s="36"/>
      <c r="P81" s="36"/>
      <c r="Q81" s="36"/>
      <c r="R81" s="37"/>
      <c r="S81" s="37"/>
      <c r="T81" s="37"/>
      <c r="U81" s="37"/>
      <c r="V81" s="37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</row>
    <row r="82" spans="1:53" s="4" customFormat="1" ht="20.100000000000001" customHeight="1" x14ac:dyDescent="0.25">
      <c r="A82" s="25"/>
      <c r="B82" s="38"/>
      <c r="C82" s="38"/>
      <c r="D82" s="38"/>
      <c r="E82" s="38"/>
      <c r="F82" s="38"/>
      <c r="G82" s="38"/>
      <c r="H82" s="38"/>
      <c r="I82" s="38"/>
      <c r="J82" s="36"/>
      <c r="K82" s="36"/>
      <c r="L82" s="36"/>
      <c r="M82" s="36"/>
      <c r="N82" s="36"/>
      <c r="O82" s="36"/>
      <c r="P82" s="36"/>
      <c r="Q82" s="36"/>
      <c r="R82" s="37"/>
      <c r="S82" s="37"/>
      <c r="T82" s="37"/>
      <c r="U82" s="37"/>
      <c r="V82" s="37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</row>
    <row r="83" spans="1:53" s="4" customFormat="1" ht="20.100000000000001" customHeight="1" x14ac:dyDescent="0.25">
      <c r="A83" s="25"/>
      <c r="B83" s="38"/>
      <c r="C83" s="38"/>
      <c r="D83" s="38"/>
      <c r="E83" s="38"/>
      <c r="F83" s="38"/>
      <c r="G83" s="38"/>
      <c r="H83" s="38"/>
      <c r="I83" s="38"/>
      <c r="J83" s="36"/>
      <c r="K83" s="36"/>
      <c r="L83" s="36"/>
      <c r="M83" s="36"/>
      <c r="N83" s="36"/>
      <c r="O83" s="36"/>
      <c r="P83" s="36"/>
      <c r="Q83" s="36"/>
      <c r="R83" s="37"/>
      <c r="S83" s="37"/>
      <c r="T83" s="37"/>
      <c r="U83" s="37"/>
      <c r="V83" s="37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</row>
    <row r="84" spans="1:53" s="4" customFormat="1" ht="8.4499999999999993" customHeight="1" x14ac:dyDescent="0.25">
      <c r="A84" s="25"/>
      <c r="B84" s="38"/>
      <c r="C84" s="38"/>
      <c r="D84" s="38"/>
      <c r="E84" s="38"/>
      <c r="F84" s="38"/>
      <c r="G84" s="38"/>
      <c r="H84" s="38"/>
      <c r="I84" s="38"/>
      <c r="J84" s="36"/>
      <c r="K84" s="36"/>
      <c r="L84" s="36"/>
      <c r="M84" s="36"/>
      <c r="N84" s="36"/>
      <c r="O84" s="36"/>
      <c r="P84" s="36"/>
      <c r="Q84" s="36"/>
      <c r="R84" s="37"/>
      <c r="S84" s="37"/>
      <c r="T84" s="37"/>
      <c r="U84" s="37"/>
      <c r="V84" s="37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</row>
    <row r="85" spans="1:53" s="4" customFormat="1" ht="8.4499999999999993" customHeight="1" x14ac:dyDescent="0.25">
      <c r="A85" s="25"/>
      <c r="B85" s="38"/>
      <c r="C85" s="38"/>
      <c r="D85" s="38"/>
      <c r="E85" s="38"/>
      <c r="F85" s="38"/>
      <c r="G85" s="38"/>
      <c r="H85" s="38"/>
      <c r="I85" s="38"/>
      <c r="J85" s="36"/>
      <c r="K85" s="36"/>
      <c r="L85" s="36"/>
      <c r="M85" s="36"/>
      <c r="N85" s="36"/>
      <c r="O85" s="36"/>
      <c r="P85" s="36"/>
      <c r="Q85" s="36"/>
      <c r="R85" s="37"/>
      <c r="S85" s="37"/>
      <c r="T85" s="37"/>
      <c r="U85" s="37"/>
      <c r="V85" s="37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</row>
    <row r="86" spans="1:53" s="4" customFormat="1" ht="8.4499999999999993" customHeight="1" x14ac:dyDescent="0.25">
      <c r="A86" s="25"/>
      <c r="B86" s="38"/>
      <c r="C86" s="38"/>
      <c r="D86" s="38"/>
      <c r="E86" s="38"/>
      <c r="F86" s="38"/>
      <c r="G86" s="38"/>
      <c r="H86" s="38"/>
      <c r="I86" s="38"/>
      <c r="J86" s="36"/>
      <c r="K86" s="36"/>
      <c r="L86" s="36"/>
      <c r="M86" s="36"/>
      <c r="N86" s="36"/>
      <c r="O86" s="36"/>
      <c r="P86" s="36"/>
      <c r="Q86" s="36"/>
      <c r="R86" s="37"/>
      <c r="S86" s="37"/>
      <c r="T86" s="37"/>
      <c r="U86" s="37"/>
      <c r="V86" s="37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</row>
    <row r="87" spans="1:53" s="4" customFormat="1" ht="8.4499999999999993" customHeight="1" x14ac:dyDescent="0.25">
      <c r="A87" s="25"/>
      <c r="B87" s="38"/>
      <c r="C87" s="38"/>
      <c r="D87" s="38"/>
      <c r="E87" s="38"/>
      <c r="F87" s="38"/>
      <c r="G87" s="38"/>
      <c r="H87" s="38"/>
      <c r="I87" s="38"/>
      <c r="J87" s="36"/>
      <c r="K87" s="36"/>
      <c r="L87" s="36"/>
      <c r="M87" s="36"/>
      <c r="N87" s="36"/>
      <c r="O87" s="36"/>
      <c r="P87" s="36"/>
      <c r="Q87" s="36"/>
      <c r="R87" s="37"/>
      <c r="S87" s="37"/>
      <c r="T87" s="37"/>
      <c r="U87" s="37"/>
      <c r="V87" s="37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</row>
    <row r="88" spans="1:53" s="4" customFormat="1" ht="8.4499999999999993" customHeight="1" x14ac:dyDescent="0.25">
      <c r="A88" s="25"/>
      <c r="B88" s="38"/>
      <c r="C88" s="38"/>
      <c r="D88" s="38"/>
      <c r="E88" s="38"/>
      <c r="F88" s="38"/>
      <c r="G88" s="38"/>
      <c r="H88" s="38"/>
      <c r="I88" s="38"/>
      <c r="J88" s="36"/>
      <c r="K88" s="36"/>
      <c r="L88" s="36"/>
      <c r="M88" s="36"/>
      <c r="N88" s="36"/>
      <c r="O88" s="36"/>
      <c r="P88" s="36"/>
      <c r="Q88" s="36"/>
      <c r="R88" s="37"/>
      <c r="S88" s="37"/>
      <c r="T88" s="37"/>
      <c r="U88" s="37"/>
      <c r="V88" s="37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</row>
    <row r="89" spans="1:53" s="4" customFormat="1" ht="8.4499999999999993" customHeight="1" x14ac:dyDescent="0.25">
      <c r="A89" s="25"/>
      <c r="B89" s="38"/>
      <c r="C89" s="38"/>
      <c r="D89" s="38"/>
      <c r="E89" s="38"/>
      <c r="F89" s="38"/>
      <c r="G89" s="38"/>
      <c r="H89" s="38"/>
      <c r="I89" s="38"/>
      <c r="J89" s="36"/>
      <c r="K89" s="36"/>
      <c r="L89" s="36"/>
      <c r="M89" s="36"/>
      <c r="N89" s="36"/>
      <c r="O89" s="36"/>
      <c r="P89" s="36"/>
      <c r="Q89" s="36"/>
      <c r="R89" s="37"/>
      <c r="S89" s="37"/>
      <c r="T89" s="37"/>
      <c r="U89" s="37"/>
      <c r="V89" s="37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</row>
    <row r="90" spans="1:53" s="4" customFormat="1" ht="8.4499999999999993" customHeight="1" x14ac:dyDescent="0.25">
      <c r="A90" s="25"/>
      <c r="B90" s="38"/>
      <c r="C90" s="38"/>
      <c r="D90" s="38"/>
      <c r="E90" s="38"/>
      <c r="F90" s="38"/>
      <c r="G90" s="38"/>
      <c r="H90" s="38"/>
      <c r="I90" s="38"/>
      <c r="J90" s="36"/>
      <c r="K90" s="36"/>
      <c r="L90" s="36"/>
      <c r="M90" s="36"/>
      <c r="N90" s="36"/>
      <c r="O90" s="36"/>
      <c r="P90" s="36"/>
      <c r="Q90" s="36"/>
      <c r="R90" s="37"/>
      <c r="S90" s="37"/>
      <c r="T90" s="37"/>
      <c r="U90" s="37"/>
      <c r="V90" s="37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</row>
    <row r="91" spans="1:53" s="4" customFormat="1" ht="8.4499999999999993" customHeight="1" x14ac:dyDescent="0.25">
      <c r="A91" s="25"/>
      <c r="B91" s="38"/>
      <c r="C91" s="38"/>
      <c r="D91" s="38"/>
      <c r="E91" s="38"/>
      <c r="F91" s="38"/>
      <c r="G91" s="38"/>
      <c r="H91" s="38"/>
      <c r="I91" s="38"/>
      <c r="J91" s="36"/>
      <c r="K91" s="36"/>
      <c r="L91" s="36"/>
      <c r="M91" s="36"/>
      <c r="N91" s="36"/>
      <c r="O91" s="36"/>
      <c r="P91" s="36"/>
      <c r="Q91" s="36"/>
      <c r="R91" s="37"/>
      <c r="S91" s="37"/>
      <c r="T91" s="37"/>
      <c r="U91" s="37"/>
      <c r="V91" s="37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</row>
    <row r="92" spans="1:53" s="4" customFormat="1" ht="8.4499999999999993" customHeight="1" x14ac:dyDescent="0.25">
      <c r="A92" s="25"/>
      <c r="B92" s="38"/>
      <c r="C92" s="38"/>
      <c r="D92" s="38"/>
      <c r="E92" s="38"/>
      <c r="F92" s="38"/>
      <c r="G92" s="38"/>
      <c r="H92" s="38"/>
      <c r="I92" s="38"/>
      <c r="J92" s="36"/>
      <c r="K92" s="36"/>
      <c r="L92" s="36"/>
      <c r="M92" s="36"/>
      <c r="N92" s="36"/>
      <c r="O92" s="36"/>
      <c r="P92" s="36"/>
      <c r="Q92" s="36"/>
      <c r="R92" s="37"/>
      <c r="S92" s="37"/>
      <c r="T92" s="37"/>
      <c r="U92" s="37"/>
      <c r="V92" s="37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</row>
    <row r="93" spans="1:53" s="4" customFormat="1" ht="8.4499999999999993" customHeight="1" x14ac:dyDescent="0.25">
      <c r="A93" s="25"/>
      <c r="B93" s="38"/>
      <c r="C93" s="38"/>
      <c r="D93" s="38"/>
      <c r="E93" s="38"/>
      <c r="F93" s="38"/>
      <c r="G93" s="38"/>
      <c r="H93" s="38"/>
      <c r="I93" s="38"/>
      <c r="J93" s="36"/>
      <c r="K93" s="36"/>
      <c r="L93" s="36"/>
      <c r="M93" s="36"/>
      <c r="N93" s="36"/>
      <c r="O93" s="36"/>
      <c r="P93" s="36"/>
      <c r="Q93" s="36"/>
      <c r="R93" s="37"/>
      <c r="S93" s="37"/>
      <c r="T93" s="37"/>
      <c r="U93" s="37"/>
      <c r="V93" s="37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</row>
    <row r="94" spans="1:53" s="4" customFormat="1" ht="8.4499999999999993" customHeight="1" x14ac:dyDescent="0.25">
      <c r="A94" s="25"/>
      <c r="B94" s="38"/>
      <c r="C94" s="38"/>
      <c r="D94" s="38"/>
      <c r="E94" s="38"/>
      <c r="F94" s="38"/>
      <c r="G94" s="38"/>
      <c r="H94" s="38"/>
      <c r="I94" s="38"/>
      <c r="J94" s="36"/>
      <c r="K94" s="36"/>
      <c r="L94" s="36"/>
      <c r="M94" s="36"/>
      <c r="N94" s="36"/>
      <c r="O94" s="36"/>
      <c r="P94" s="36"/>
      <c r="Q94" s="36"/>
      <c r="R94" s="37"/>
      <c r="S94" s="37"/>
      <c r="T94" s="37"/>
      <c r="U94" s="37"/>
      <c r="V94" s="37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</row>
    <row r="95" spans="1:53" s="4" customFormat="1" ht="8.4499999999999993" customHeight="1" x14ac:dyDescent="0.25">
      <c r="A95" s="25"/>
      <c r="B95" s="38"/>
      <c r="C95" s="38"/>
      <c r="D95" s="38"/>
      <c r="E95" s="38"/>
      <c r="F95" s="38"/>
      <c r="G95" s="38"/>
      <c r="H95" s="38"/>
      <c r="I95" s="38"/>
      <c r="J95" s="36"/>
      <c r="K95" s="36"/>
      <c r="L95" s="36"/>
      <c r="M95" s="36"/>
      <c r="N95" s="36"/>
      <c r="O95" s="36"/>
      <c r="P95" s="36"/>
      <c r="Q95" s="36"/>
      <c r="R95" s="37"/>
      <c r="S95" s="37"/>
      <c r="T95" s="37"/>
      <c r="U95" s="37"/>
      <c r="V95" s="37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</row>
    <row r="96" spans="1:53" s="4" customFormat="1" ht="8.4499999999999993" customHeight="1" x14ac:dyDescent="0.25">
      <c r="A96" s="25"/>
      <c r="B96" s="38"/>
      <c r="C96" s="38"/>
      <c r="D96" s="38"/>
      <c r="E96" s="38"/>
      <c r="F96" s="38"/>
      <c r="G96" s="38"/>
      <c r="H96" s="38"/>
      <c r="I96" s="38"/>
      <c r="J96" s="36"/>
      <c r="K96" s="36"/>
      <c r="L96" s="36"/>
      <c r="M96" s="36"/>
      <c r="N96" s="36"/>
      <c r="O96" s="36"/>
      <c r="P96" s="36"/>
      <c r="Q96" s="36"/>
      <c r="R96" s="37"/>
      <c r="S96" s="37"/>
      <c r="T96" s="37"/>
      <c r="U96" s="37"/>
      <c r="V96" s="37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</row>
    <row r="97" spans="1:53" s="4" customFormat="1" ht="8.4499999999999993" customHeight="1" x14ac:dyDescent="0.25">
      <c r="A97" s="25"/>
      <c r="B97" s="38"/>
      <c r="C97" s="38"/>
      <c r="D97" s="38"/>
      <c r="E97" s="38"/>
      <c r="F97" s="38"/>
      <c r="G97" s="38"/>
      <c r="H97" s="38"/>
      <c r="I97" s="38"/>
      <c r="J97" s="36"/>
      <c r="K97" s="36"/>
      <c r="L97" s="36"/>
      <c r="M97" s="36"/>
      <c r="N97" s="36"/>
      <c r="O97" s="36"/>
      <c r="P97" s="36"/>
      <c r="Q97" s="36"/>
      <c r="R97" s="37"/>
      <c r="S97" s="37"/>
      <c r="T97" s="37"/>
      <c r="U97" s="37"/>
      <c r="V97" s="37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</row>
    <row r="98" spans="1:53" s="4" customFormat="1" ht="8.4499999999999993" customHeight="1" x14ac:dyDescent="0.25">
      <c r="A98" s="25"/>
      <c r="B98" s="38"/>
      <c r="C98" s="38"/>
      <c r="D98" s="38"/>
      <c r="E98" s="38"/>
      <c r="F98" s="38"/>
      <c r="G98" s="38"/>
      <c r="H98" s="38"/>
      <c r="I98" s="38"/>
      <c r="J98" s="36"/>
      <c r="K98" s="36"/>
      <c r="L98" s="36"/>
      <c r="M98" s="36"/>
      <c r="N98" s="36"/>
      <c r="O98" s="36"/>
      <c r="P98" s="36"/>
      <c r="Q98" s="36"/>
      <c r="R98" s="37"/>
      <c r="S98" s="37"/>
      <c r="T98" s="37"/>
      <c r="U98" s="37"/>
      <c r="V98" s="37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</row>
    <row r="99" spans="1:53" s="4" customFormat="1" ht="8.4499999999999993" customHeight="1" x14ac:dyDescent="0.25">
      <c r="A99" s="25"/>
      <c r="B99" s="38"/>
      <c r="C99" s="38"/>
      <c r="D99" s="38"/>
      <c r="E99" s="38"/>
      <c r="F99" s="38"/>
      <c r="G99" s="38"/>
      <c r="H99" s="38"/>
      <c r="I99" s="38"/>
      <c r="J99" s="36"/>
      <c r="K99" s="36"/>
      <c r="L99" s="36"/>
      <c r="M99" s="36"/>
      <c r="N99" s="36"/>
      <c r="O99" s="36"/>
      <c r="P99" s="36"/>
      <c r="Q99" s="36"/>
      <c r="R99" s="37"/>
      <c r="S99" s="37"/>
      <c r="T99" s="37"/>
      <c r="U99" s="37"/>
      <c r="V99" s="37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</row>
    <row r="100" spans="1:53" s="4" customFormat="1" ht="8.4499999999999993" customHeight="1" x14ac:dyDescent="0.25">
      <c r="A100" s="25"/>
      <c r="B100" s="38"/>
      <c r="C100" s="38"/>
      <c r="D100" s="38"/>
      <c r="E100" s="38"/>
      <c r="F100" s="38"/>
      <c r="G100" s="38"/>
      <c r="H100" s="38"/>
      <c r="I100" s="38"/>
      <c r="J100" s="36"/>
      <c r="K100" s="36"/>
      <c r="L100" s="36"/>
      <c r="M100" s="36"/>
      <c r="N100" s="36"/>
      <c r="O100" s="36"/>
      <c r="P100" s="36"/>
      <c r="Q100" s="36"/>
      <c r="R100" s="37"/>
      <c r="S100" s="37"/>
      <c r="T100" s="37"/>
      <c r="U100" s="37"/>
      <c r="V100" s="37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</row>
    <row r="101" spans="1:53" s="4" customFormat="1" ht="7.5" hidden="1" customHeight="1" x14ac:dyDescent="0.25">
      <c r="A101" s="25"/>
      <c r="B101" s="38"/>
      <c r="C101" s="38"/>
      <c r="D101" s="38"/>
      <c r="E101" s="38"/>
      <c r="F101" s="38"/>
      <c r="G101" s="38"/>
      <c r="H101" s="38"/>
      <c r="I101" s="38"/>
      <c r="J101" s="36"/>
      <c r="K101" s="36"/>
      <c r="L101" s="36"/>
      <c r="M101" s="36"/>
      <c r="N101" s="36"/>
      <c r="O101" s="36"/>
      <c r="P101" s="36"/>
      <c r="Q101" s="36"/>
      <c r="R101" s="37"/>
      <c r="S101" s="37"/>
      <c r="T101" s="37"/>
      <c r="U101" s="37"/>
      <c r="V101" s="37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</row>
    <row r="102" spans="1:53" s="4" customFormat="1" ht="7.5" hidden="1" customHeight="1" x14ac:dyDescent="0.25">
      <c r="A102" s="25"/>
      <c r="B102" s="38"/>
      <c r="C102" s="38"/>
      <c r="D102" s="38"/>
      <c r="E102" s="38"/>
      <c r="F102" s="38"/>
      <c r="G102" s="38"/>
      <c r="H102" s="38"/>
      <c r="I102" s="38"/>
      <c r="J102" s="36"/>
      <c r="K102" s="36"/>
      <c r="L102" s="36"/>
      <c r="M102" s="36"/>
      <c r="N102" s="36"/>
      <c r="O102" s="36"/>
      <c r="P102" s="36"/>
      <c r="Q102" s="36"/>
      <c r="R102" s="37"/>
      <c r="S102" s="37"/>
      <c r="T102" s="37"/>
      <c r="U102" s="37"/>
      <c r="V102" s="37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</row>
    <row r="103" spans="1:53" s="4" customFormat="1" ht="7.5" hidden="1" customHeight="1" x14ac:dyDescent="0.25">
      <c r="A103" s="25"/>
      <c r="B103" s="38"/>
      <c r="C103" s="38"/>
      <c r="D103" s="38"/>
      <c r="E103" s="38"/>
      <c r="F103" s="38"/>
      <c r="G103" s="38"/>
      <c r="H103" s="38"/>
      <c r="I103" s="38"/>
      <c r="J103" s="36"/>
      <c r="K103" s="36"/>
      <c r="L103" s="36"/>
      <c r="M103" s="36"/>
      <c r="N103" s="36"/>
      <c r="O103" s="36"/>
      <c r="P103" s="36"/>
      <c r="Q103" s="36"/>
      <c r="R103" s="37"/>
      <c r="S103" s="37"/>
      <c r="T103" s="37"/>
      <c r="U103" s="37"/>
      <c r="V103" s="37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</row>
    <row r="104" spans="1:53" s="4" customFormat="1" ht="7.5" hidden="1" customHeight="1" x14ac:dyDescent="0.25">
      <c r="A104" s="25"/>
      <c r="B104" s="38"/>
      <c r="C104" s="38"/>
      <c r="D104" s="38"/>
      <c r="E104" s="38"/>
      <c r="F104" s="38"/>
      <c r="G104" s="38"/>
      <c r="H104" s="38"/>
      <c r="I104" s="38"/>
      <c r="J104" s="36"/>
      <c r="K104" s="36"/>
      <c r="L104" s="36"/>
      <c r="M104" s="36"/>
      <c r="N104" s="36"/>
      <c r="O104" s="36"/>
      <c r="P104" s="36"/>
      <c r="Q104" s="36"/>
      <c r="R104" s="37"/>
      <c r="S104" s="37"/>
      <c r="T104" s="37"/>
      <c r="U104" s="37"/>
      <c r="V104" s="37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</row>
    <row r="105" spans="1:53" s="4" customFormat="1" ht="7.5" hidden="1" customHeight="1" x14ac:dyDescent="0.25">
      <c r="A105" s="25"/>
      <c r="B105" s="38"/>
      <c r="C105" s="38"/>
      <c r="D105" s="38"/>
      <c r="E105" s="38"/>
      <c r="F105" s="38"/>
      <c r="G105" s="38"/>
      <c r="H105" s="38"/>
      <c r="I105" s="38"/>
      <c r="J105" s="36"/>
      <c r="K105" s="36"/>
      <c r="L105" s="36"/>
      <c r="M105" s="36"/>
      <c r="N105" s="36"/>
      <c r="O105" s="36"/>
      <c r="P105" s="36"/>
      <c r="Q105" s="36"/>
      <c r="R105" s="37"/>
      <c r="S105" s="37"/>
      <c r="T105" s="37"/>
      <c r="U105" s="37"/>
      <c r="V105" s="37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</row>
    <row r="106" spans="1:53" s="4" customFormat="1" ht="7.5" hidden="1" customHeight="1" x14ac:dyDescent="0.25">
      <c r="A106" s="25"/>
      <c r="B106" s="38"/>
      <c r="C106" s="38"/>
      <c r="D106" s="38"/>
      <c r="E106" s="38"/>
      <c r="F106" s="38"/>
      <c r="G106" s="38"/>
      <c r="H106" s="38"/>
      <c r="I106" s="38"/>
      <c r="J106" s="36"/>
      <c r="K106" s="36"/>
      <c r="L106" s="36"/>
      <c r="M106" s="36"/>
      <c r="N106" s="36"/>
      <c r="O106" s="36"/>
      <c r="P106" s="36"/>
      <c r="Q106" s="36"/>
      <c r="R106" s="37"/>
      <c r="S106" s="37"/>
      <c r="T106" s="37"/>
      <c r="U106" s="37"/>
      <c r="V106" s="37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</row>
    <row r="107" spans="1:53" s="4" customFormat="1" ht="7.5" hidden="1" customHeight="1" x14ac:dyDescent="0.25">
      <c r="A107" s="25"/>
      <c r="B107" s="38"/>
      <c r="C107" s="38"/>
      <c r="D107" s="38"/>
      <c r="E107" s="38"/>
      <c r="F107" s="38"/>
      <c r="G107" s="38"/>
      <c r="H107" s="38"/>
      <c r="I107" s="38"/>
      <c r="J107" s="36"/>
      <c r="K107" s="36"/>
      <c r="L107" s="36"/>
      <c r="M107" s="36"/>
      <c r="N107" s="36"/>
      <c r="O107" s="36"/>
      <c r="P107" s="36"/>
      <c r="Q107" s="36"/>
      <c r="R107" s="37"/>
      <c r="S107" s="37"/>
      <c r="T107" s="37"/>
      <c r="U107" s="37"/>
      <c r="V107" s="37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</row>
    <row r="108" spans="1:53" s="4" customFormat="1" ht="7.5" hidden="1" customHeight="1" x14ac:dyDescent="0.25">
      <c r="A108" s="25"/>
      <c r="B108" s="38"/>
      <c r="C108" s="38"/>
      <c r="D108" s="38"/>
      <c r="E108" s="38"/>
      <c r="F108" s="38"/>
      <c r="G108" s="38"/>
      <c r="H108" s="38"/>
      <c r="I108" s="38"/>
      <c r="J108" s="36"/>
      <c r="K108" s="36"/>
      <c r="L108" s="36"/>
      <c r="M108" s="36"/>
      <c r="N108" s="36"/>
      <c r="O108" s="36"/>
      <c r="P108" s="36"/>
      <c r="Q108" s="36"/>
      <c r="R108" s="37"/>
      <c r="S108" s="37"/>
      <c r="T108" s="37"/>
      <c r="U108" s="37"/>
      <c r="V108" s="37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</row>
    <row r="109" spans="1:53" s="4" customFormat="1" ht="7.5" hidden="1" customHeight="1" x14ac:dyDescent="0.25">
      <c r="A109" s="25"/>
      <c r="B109" s="38"/>
      <c r="C109" s="38"/>
      <c r="D109" s="38"/>
      <c r="E109" s="38"/>
      <c r="F109" s="38"/>
      <c r="G109" s="38"/>
      <c r="H109" s="38"/>
      <c r="I109" s="38"/>
      <c r="J109" s="36"/>
      <c r="K109" s="36"/>
      <c r="L109" s="36"/>
      <c r="M109" s="36"/>
      <c r="N109" s="36"/>
      <c r="O109" s="36"/>
      <c r="P109" s="36"/>
      <c r="Q109" s="36"/>
      <c r="R109" s="37"/>
      <c r="S109" s="37"/>
      <c r="T109" s="37"/>
      <c r="U109" s="37"/>
      <c r="V109" s="37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</row>
    <row r="110" spans="1:53" s="4" customFormat="1" ht="7.5" hidden="1" customHeight="1" x14ac:dyDescent="0.25">
      <c r="A110" s="25"/>
      <c r="B110" s="38"/>
      <c r="C110" s="38"/>
      <c r="D110" s="38"/>
      <c r="E110" s="38"/>
      <c r="F110" s="38"/>
      <c r="G110" s="38"/>
      <c r="H110" s="38"/>
      <c r="I110" s="38"/>
      <c r="J110" s="36"/>
      <c r="K110" s="36"/>
      <c r="L110" s="36"/>
      <c r="M110" s="36"/>
      <c r="N110" s="36"/>
      <c r="O110" s="36"/>
      <c r="P110" s="36"/>
      <c r="Q110" s="36"/>
      <c r="R110" s="37"/>
      <c r="S110" s="37"/>
      <c r="T110" s="37"/>
      <c r="U110" s="37"/>
      <c r="V110" s="37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</row>
    <row r="111" spans="1:53" s="4" customFormat="1" ht="7.5" hidden="1" customHeight="1" x14ac:dyDescent="0.25">
      <c r="A111" s="25"/>
      <c r="B111" s="38"/>
      <c r="C111" s="38"/>
      <c r="D111" s="38"/>
      <c r="E111" s="38"/>
      <c r="F111" s="38"/>
      <c r="G111" s="38"/>
      <c r="H111" s="38"/>
      <c r="I111" s="38"/>
      <c r="J111" s="36"/>
      <c r="K111" s="36"/>
      <c r="L111" s="36"/>
      <c r="M111" s="36"/>
      <c r="N111" s="36"/>
      <c r="O111" s="36"/>
      <c r="P111" s="36"/>
      <c r="Q111" s="36"/>
      <c r="R111" s="37"/>
      <c r="S111" s="37"/>
      <c r="T111" s="37"/>
      <c r="U111" s="37"/>
      <c r="V111" s="37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</row>
    <row r="112" spans="1:53" s="4" customFormat="1" ht="7.5" hidden="1" customHeight="1" x14ac:dyDescent="0.25">
      <c r="A112" s="25"/>
      <c r="B112" s="38"/>
      <c r="C112" s="38"/>
      <c r="D112" s="38"/>
      <c r="E112" s="38"/>
      <c r="F112" s="38"/>
      <c r="G112" s="38"/>
      <c r="H112" s="38"/>
      <c r="I112" s="38"/>
      <c r="J112" s="36"/>
      <c r="K112" s="36"/>
      <c r="L112" s="36"/>
      <c r="M112" s="36"/>
      <c r="N112" s="36"/>
      <c r="O112" s="36"/>
      <c r="P112" s="36"/>
      <c r="Q112" s="36"/>
      <c r="R112" s="37"/>
      <c r="S112" s="37"/>
      <c r="T112" s="37"/>
      <c r="U112" s="37"/>
      <c r="V112" s="37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</row>
    <row r="113" spans="1:53" s="4" customFormat="1" ht="7.5" hidden="1" customHeight="1" x14ac:dyDescent="0.25">
      <c r="A113" s="25"/>
      <c r="B113" s="38"/>
      <c r="C113" s="38"/>
      <c r="D113" s="38"/>
      <c r="E113" s="38"/>
      <c r="F113" s="38"/>
      <c r="G113" s="38"/>
      <c r="H113" s="38"/>
      <c r="I113" s="38"/>
      <c r="J113" s="36"/>
      <c r="K113" s="36"/>
      <c r="L113" s="36"/>
      <c r="M113" s="36"/>
      <c r="N113" s="36"/>
      <c r="O113" s="36"/>
      <c r="P113" s="36"/>
      <c r="Q113" s="36"/>
      <c r="R113" s="37"/>
      <c r="S113" s="37"/>
      <c r="T113" s="37"/>
      <c r="U113" s="37"/>
      <c r="V113" s="37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</row>
    <row r="114" spans="1:53" s="4" customFormat="1" ht="7.5" hidden="1" customHeight="1" x14ac:dyDescent="0.25">
      <c r="A114" s="25"/>
      <c r="B114" s="38"/>
      <c r="C114" s="38"/>
      <c r="D114" s="38"/>
      <c r="E114" s="38"/>
      <c r="F114" s="38"/>
      <c r="G114" s="38"/>
      <c r="H114" s="38"/>
      <c r="I114" s="38"/>
      <c r="J114" s="36"/>
      <c r="K114" s="36"/>
      <c r="L114" s="36"/>
      <c r="M114" s="36"/>
      <c r="N114" s="36"/>
      <c r="O114" s="36"/>
      <c r="P114" s="36"/>
      <c r="Q114" s="36"/>
      <c r="R114" s="37"/>
      <c r="S114" s="37"/>
      <c r="T114" s="37"/>
      <c r="U114" s="37"/>
      <c r="V114" s="37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</row>
    <row r="115" spans="1:53" s="4" customFormat="1" ht="7.5" hidden="1" customHeight="1" x14ac:dyDescent="0.25">
      <c r="A115" s="25"/>
      <c r="B115" s="38"/>
      <c r="C115" s="38"/>
      <c r="D115" s="38"/>
      <c r="E115" s="38"/>
      <c r="F115" s="38"/>
      <c r="G115" s="38"/>
      <c r="H115" s="38"/>
      <c r="I115" s="38"/>
      <c r="J115" s="36"/>
      <c r="K115" s="36"/>
      <c r="L115" s="36"/>
      <c r="M115" s="36"/>
      <c r="N115" s="36"/>
      <c r="O115" s="36"/>
      <c r="P115" s="36"/>
      <c r="Q115" s="36"/>
      <c r="R115" s="37"/>
      <c r="S115" s="37"/>
      <c r="T115" s="37"/>
      <c r="U115" s="37"/>
      <c r="V115" s="37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</row>
    <row r="116" spans="1:53" s="4" customFormat="1" ht="7.5" hidden="1" customHeight="1" x14ac:dyDescent="0.25">
      <c r="A116" s="25"/>
      <c r="B116" s="38"/>
      <c r="C116" s="38"/>
      <c r="D116" s="38"/>
      <c r="E116" s="38"/>
      <c r="F116" s="38"/>
      <c r="G116" s="38"/>
      <c r="H116" s="38"/>
      <c r="I116" s="38"/>
      <c r="J116" s="36"/>
      <c r="K116" s="36"/>
      <c r="L116" s="36"/>
      <c r="M116" s="36"/>
      <c r="N116" s="36"/>
      <c r="O116" s="36"/>
      <c r="P116" s="36"/>
      <c r="Q116" s="36"/>
      <c r="R116" s="37"/>
      <c r="S116" s="37"/>
      <c r="T116" s="37"/>
      <c r="U116" s="37"/>
      <c r="V116" s="37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</row>
    <row r="117" spans="1:53" s="4" customFormat="1" ht="7.5" hidden="1" customHeight="1" x14ac:dyDescent="0.25">
      <c r="A117" s="25"/>
      <c r="B117" s="38"/>
      <c r="C117" s="38"/>
      <c r="D117" s="38"/>
      <c r="E117" s="38"/>
      <c r="F117" s="38"/>
      <c r="G117" s="38"/>
      <c r="H117" s="38"/>
      <c r="I117" s="38"/>
      <c r="J117" s="36"/>
      <c r="K117" s="36"/>
      <c r="L117" s="36"/>
      <c r="M117" s="36"/>
      <c r="N117" s="36"/>
      <c r="O117" s="36"/>
      <c r="P117" s="36"/>
      <c r="Q117" s="36"/>
      <c r="R117" s="37"/>
      <c r="S117" s="37"/>
      <c r="T117" s="37"/>
      <c r="U117" s="37"/>
      <c r="V117" s="37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</row>
    <row r="118" spans="1:53" s="4" customFormat="1" ht="7.5" hidden="1" customHeight="1" x14ac:dyDescent="0.25">
      <c r="A118" s="25"/>
      <c r="B118" s="38"/>
      <c r="C118" s="38"/>
      <c r="D118" s="38"/>
      <c r="E118" s="38"/>
      <c r="F118" s="38"/>
      <c r="G118" s="38"/>
      <c r="H118" s="38"/>
      <c r="I118" s="38"/>
      <c r="J118" s="36"/>
      <c r="K118" s="36"/>
      <c r="L118" s="36"/>
      <c r="M118" s="36"/>
      <c r="N118" s="36"/>
      <c r="O118" s="36"/>
      <c r="P118" s="36"/>
      <c r="Q118" s="36"/>
      <c r="R118" s="37"/>
      <c r="S118" s="37"/>
      <c r="T118" s="37"/>
      <c r="U118" s="37"/>
      <c r="V118" s="37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</row>
    <row r="119" spans="1:53" s="4" customFormat="1" ht="7.5" hidden="1" customHeight="1" x14ac:dyDescent="0.25">
      <c r="A119" s="25"/>
      <c r="B119" s="38"/>
      <c r="C119" s="38"/>
      <c r="D119" s="38"/>
      <c r="E119" s="38"/>
      <c r="F119" s="38"/>
      <c r="G119" s="38"/>
      <c r="H119" s="38"/>
      <c r="I119" s="38"/>
      <c r="J119" s="36"/>
      <c r="K119" s="36"/>
      <c r="L119" s="36"/>
      <c r="M119" s="36"/>
      <c r="N119" s="36"/>
      <c r="O119" s="36"/>
      <c r="P119" s="36"/>
      <c r="Q119" s="36"/>
      <c r="R119" s="37"/>
      <c r="S119" s="37"/>
      <c r="T119" s="37"/>
      <c r="U119" s="37"/>
      <c r="V119" s="37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</row>
    <row r="120" spans="1:53" s="4" customFormat="1" ht="7.5" hidden="1" customHeight="1" x14ac:dyDescent="0.25">
      <c r="A120" s="25"/>
      <c r="B120" s="38"/>
      <c r="C120" s="38"/>
      <c r="D120" s="38"/>
      <c r="E120" s="38"/>
      <c r="F120" s="38"/>
      <c r="G120" s="38"/>
      <c r="H120" s="38"/>
      <c r="I120" s="38"/>
      <c r="J120" s="36"/>
      <c r="K120" s="36"/>
      <c r="L120" s="36"/>
      <c r="M120" s="36"/>
      <c r="N120" s="36"/>
      <c r="O120" s="36"/>
      <c r="P120" s="36"/>
      <c r="Q120" s="36"/>
      <c r="R120" s="37"/>
      <c r="S120" s="37"/>
      <c r="T120" s="37"/>
      <c r="U120" s="37"/>
      <c r="V120" s="37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</row>
    <row r="121" spans="1:53" s="4" customFormat="1" ht="7.5" hidden="1" customHeight="1" x14ac:dyDescent="0.25">
      <c r="A121" s="25"/>
      <c r="B121" s="38"/>
      <c r="C121" s="38"/>
      <c r="D121" s="38"/>
      <c r="E121" s="38"/>
      <c r="F121" s="38"/>
      <c r="G121" s="38"/>
      <c r="H121" s="38"/>
      <c r="I121" s="38"/>
      <c r="J121" s="36"/>
      <c r="K121" s="36"/>
      <c r="L121" s="36"/>
      <c r="M121" s="36"/>
      <c r="N121" s="36"/>
      <c r="O121" s="36"/>
      <c r="P121" s="36"/>
      <c r="Q121" s="36"/>
      <c r="R121" s="37"/>
      <c r="S121" s="37"/>
      <c r="T121" s="37"/>
      <c r="U121" s="37"/>
      <c r="V121" s="37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</row>
    <row r="122" spans="1:53" s="4" customFormat="1" ht="7.5" hidden="1" customHeight="1" x14ac:dyDescent="0.25">
      <c r="A122" s="25"/>
      <c r="B122" s="38"/>
      <c r="C122" s="38"/>
      <c r="D122" s="38"/>
      <c r="E122" s="38"/>
      <c r="F122" s="38"/>
      <c r="G122" s="38"/>
      <c r="H122" s="38"/>
      <c r="I122" s="38"/>
      <c r="J122" s="36"/>
      <c r="K122" s="36"/>
      <c r="L122" s="36"/>
      <c r="M122" s="36"/>
      <c r="N122" s="36"/>
      <c r="O122" s="36"/>
      <c r="P122" s="36"/>
      <c r="Q122" s="36"/>
      <c r="R122" s="37"/>
      <c r="S122" s="37"/>
      <c r="T122" s="37"/>
      <c r="U122" s="37"/>
      <c r="V122" s="37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</row>
    <row r="123" spans="1:53" s="4" customFormat="1" ht="7.5" hidden="1" customHeight="1" x14ac:dyDescent="0.25">
      <c r="A123" s="25"/>
      <c r="B123" s="38"/>
      <c r="C123" s="38"/>
      <c r="D123" s="38"/>
      <c r="E123" s="38"/>
      <c r="F123" s="38"/>
      <c r="G123" s="38"/>
      <c r="H123" s="38"/>
      <c r="I123" s="38"/>
      <c r="J123" s="36"/>
      <c r="K123" s="36"/>
      <c r="L123" s="36"/>
      <c r="M123" s="36"/>
      <c r="N123" s="36"/>
      <c r="O123" s="36"/>
      <c r="P123" s="36"/>
      <c r="Q123" s="36"/>
      <c r="R123" s="37"/>
      <c r="S123" s="37"/>
      <c r="T123" s="37"/>
      <c r="U123" s="37"/>
      <c r="V123" s="37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</row>
    <row r="124" spans="1:53" s="4" customFormat="1" ht="7.5" hidden="1" customHeight="1" x14ac:dyDescent="0.25">
      <c r="A124" s="25"/>
      <c r="B124" s="38"/>
      <c r="C124" s="38"/>
      <c r="D124" s="38"/>
      <c r="E124" s="38"/>
      <c r="F124" s="38"/>
      <c r="G124" s="38"/>
      <c r="H124" s="38"/>
      <c r="I124" s="38"/>
      <c r="J124" s="36"/>
      <c r="K124" s="36"/>
      <c r="L124" s="36"/>
      <c r="M124" s="36"/>
      <c r="N124" s="36"/>
      <c r="O124" s="36"/>
      <c r="P124" s="36"/>
      <c r="Q124" s="36"/>
      <c r="R124" s="37"/>
      <c r="S124" s="37"/>
      <c r="T124" s="37"/>
      <c r="U124" s="37"/>
      <c r="V124" s="37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</row>
    <row r="125" spans="1:53" s="4" customFormat="1" ht="7.5" hidden="1" customHeight="1" x14ac:dyDescent="0.25">
      <c r="A125" s="25"/>
      <c r="B125" s="38"/>
      <c r="C125" s="38"/>
      <c r="D125" s="38"/>
      <c r="E125" s="38"/>
      <c r="F125" s="38"/>
      <c r="G125" s="38"/>
      <c r="H125" s="38"/>
      <c r="I125" s="38"/>
      <c r="J125" s="36"/>
      <c r="K125" s="36"/>
      <c r="L125" s="36"/>
      <c r="M125" s="36"/>
      <c r="N125" s="36"/>
      <c r="O125" s="36"/>
      <c r="P125" s="36"/>
      <c r="Q125" s="36"/>
      <c r="R125" s="37"/>
      <c r="S125" s="37"/>
      <c r="T125" s="37"/>
      <c r="U125" s="37"/>
      <c r="V125" s="37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</row>
    <row r="126" spans="1:53" s="4" customFormat="1" ht="7.5" hidden="1" customHeight="1" x14ac:dyDescent="0.25">
      <c r="A126" s="25"/>
      <c r="B126" s="38"/>
      <c r="C126" s="38"/>
      <c r="D126" s="38"/>
      <c r="E126" s="38"/>
      <c r="F126" s="38"/>
      <c r="G126" s="38"/>
      <c r="H126" s="38"/>
      <c r="I126" s="38"/>
      <c r="J126" s="36"/>
      <c r="K126" s="36"/>
      <c r="L126" s="36"/>
      <c r="M126" s="36"/>
      <c r="N126" s="36"/>
      <c r="O126" s="36"/>
      <c r="P126" s="36"/>
      <c r="Q126" s="36"/>
      <c r="R126" s="37"/>
      <c r="S126" s="37"/>
      <c r="T126" s="37"/>
      <c r="U126" s="37"/>
      <c r="V126" s="37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</row>
    <row r="127" spans="1:53" s="4" customFormat="1" ht="7.5" hidden="1" customHeight="1" x14ac:dyDescent="0.25">
      <c r="A127" s="25"/>
      <c r="B127" s="38"/>
      <c r="C127" s="38"/>
      <c r="D127" s="38"/>
      <c r="E127" s="38"/>
      <c r="F127" s="38"/>
      <c r="G127" s="38"/>
      <c r="H127" s="38"/>
      <c r="I127" s="38"/>
      <c r="J127" s="36"/>
      <c r="K127" s="36"/>
      <c r="L127" s="36"/>
      <c r="M127" s="36"/>
      <c r="N127" s="36"/>
      <c r="O127" s="36"/>
      <c r="P127" s="36"/>
      <c r="Q127" s="36"/>
      <c r="R127" s="37"/>
      <c r="S127" s="37"/>
      <c r="T127" s="37"/>
      <c r="U127" s="37"/>
      <c r="V127" s="37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</row>
    <row r="128" spans="1:53" s="4" customFormat="1" ht="7.5" hidden="1" customHeight="1" x14ac:dyDescent="0.25">
      <c r="A128" s="25"/>
      <c r="B128" s="38"/>
      <c r="C128" s="38"/>
      <c r="D128" s="38"/>
      <c r="E128" s="38"/>
      <c r="F128" s="38"/>
      <c r="G128" s="38"/>
      <c r="H128" s="38"/>
      <c r="I128" s="38"/>
      <c r="J128" s="36"/>
      <c r="K128" s="36"/>
      <c r="L128" s="36"/>
      <c r="M128" s="36"/>
      <c r="N128" s="36"/>
      <c r="O128" s="36"/>
      <c r="P128" s="36"/>
      <c r="Q128" s="36"/>
      <c r="R128" s="37"/>
      <c r="S128" s="37"/>
      <c r="T128" s="37"/>
      <c r="U128" s="37"/>
      <c r="V128" s="37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</row>
    <row r="129" spans="1:53" s="4" customFormat="1" ht="7.5" hidden="1" customHeight="1" x14ac:dyDescent="0.25">
      <c r="A129" s="25"/>
      <c r="B129" s="38"/>
      <c r="C129" s="38"/>
      <c r="D129" s="38"/>
      <c r="E129" s="38"/>
      <c r="F129" s="38"/>
      <c r="G129" s="38"/>
      <c r="H129" s="38"/>
      <c r="I129" s="38"/>
      <c r="J129" s="36"/>
      <c r="K129" s="36"/>
      <c r="L129" s="36"/>
      <c r="M129" s="36"/>
      <c r="N129" s="36"/>
      <c r="O129" s="36"/>
      <c r="P129" s="36"/>
      <c r="Q129" s="36"/>
      <c r="R129" s="37"/>
      <c r="S129" s="37"/>
      <c r="T129" s="37"/>
      <c r="U129" s="37"/>
      <c r="V129" s="37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</row>
    <row r="130" spans="1:53" s="4" customFormat="1" ht="7.5" hidden="1" customHeight="1" x14ac:dyDescent="0.25">
      <c r="A130" s="25"/>
      <c r="B130" s="38"/>
      <c r="C130" s="38"/>
      <c r="D130" s="38"/>
      <c r="E130" s="38"/>
      <c r="F130" s="38"/>
      <c r="G130" s="38"/>
      <c r="H130" s="38"/>
      <c r="I130" s="38"/>
      <c r="J130" s="36"/>
      <c r="K130" s="36"/>
      <c r="L130" s="36"/>
      <c r="M130" s="36"/>
      <c r="N130" s="36"/>
      <c r="O130" s="36"/>
      <c r="P130" s="36"/>
      <c r="Q130" s="36"/>
      <c r="R130" s="37"/>
      <c r="S130" s="37"/>
      <c r="T130" s="37"/>
      <c r="U130" s="37"/>
      <c r="V130" s="37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</row>
    <row r="131" spans="1:53" s="4" customFormat="1" ht="7.5" hidden="1" customHeight="1" x14ac:dyDescent="0.25">
      <c r="A131" s="25"/>
      <c r="B131" s="38"/>
      <c r="C131" s="38"/>
      <c r="D131" s="38"/>
      <c r="E131" s="38"/>
      <c r="F131" s="38"/>
      <c r="G131" s="38"/>
      <c r="H131" s="38"/>
      <c r="I131" s="38"/>
      <c r="J131" s="36"/>
      <c r="K131" s="36"/>
      <c r="L131" s="36"/>
      <c r="M131" s="36"/>
      <c r="N131" s="36"/>
      <c r="O131" s="36"/>
      <c r="P131" s="36"/>
      <c r="Q131" s="36"/>
      <c r="R131" s="37"/>
      <c r="S131" s="37"/>
      <c r="T131" s="37"/>
      <c r="U131" s="37"/>
      <c r="V131" s="37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</row>
    <row r="132" spans="1:53" s="4" customFormat="1" ht="7.5" hidden="1" customHeight="1" x14ac:dyDescent="0.25">
      <c r="A132" s="25"/>
      <c r="B132" s="38"/>
      <c r="C132" s="38"/>
      <c r="D132" s="38"/>
      <c r="E132" s="38"/>
      <c r="F132" s="38"/>
      <c r="G132" s="38"/>
      <c r="H132" s="38"/>
      <c r="I132" s="38"/>
      <c r="J132" s="36"/>
      <c r="K132" s="36"/>
      <c r="L132" s="36"/>
      <c r="M132" s="36"/>
      <c r="N132" s="36"/>
      <c r="O132" s="36"/>
      <c r="P132" s="36"/>
      <c r="Q132" s="36"/>
      <c r="R132" s="37"/>
      <c r="S132" s="37"/>
      <c r="T132" s="37"/>
      <c r="U132" s="37"/>
      <c r="V132" s="37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</row>
    <row r="133" spans="1:53" s="4" customFormat="1" ht="7.5" hidden="1" customHeight="1" x14ac:dyDescent="0.25">
      <c r="A133" s="25"/>
      <c r="B133" s="38"/>
      <c r="C133" s="38"/>
      <c r="D133" s="38"/>
      <c r="E133" s="38"/>
      <c r="F133" s="38"/>
      <c r="G133" s="38"/>
      <c r="H133" s="38"/>
      <c r="I133" s="38"/>
      <c r="J133" s="36"/>
      <c r="K133" s="36"/>
      <c r="L133" s="36"/>
      <c r="M133" s="36"/>
      <c r="N133" s="36"/>
      <c r="O133" s="36"/>
      <c r="P133" s="36"/>
      <c r="Q133" s="36"/>
      <c r="R133" s="37"/>
      <c r="S133" s="37"/>
      <c r="T133" s="37"/>
      <c r="U133" s="37"/>
      <c r="V133" s="37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</row>
    <row r="134" spans="1:53" s="4" customFormat="1" ht="7.5" hidden="1" customHeight="1" x14ac:dyDescent="0.25">
      <c r="A134" s="25"/>
      <c r="B134" s="38"/>
      <c r="C134" s="38"/>
      <c r="D134" s="38"/>
      <c r="E134" s="38"/>
      <c r="F134" s="38"/>
      <c r="G134" s="38"/>
      <c r="H134" s="38"/>
      <c r="I134" s="38"/>
      <c r="J134" s="36"/>
      <c r="K134" s="36"/>
      <c r="L134" s="36"/>
      <c r="M134" s="36"/>
      <c r="N134" s="36"/>
      <c r="O134" s="36"/>
      <c r="P134" s="36"/>
      <c r="Q134" s="36"/>
      <c r="R134" s="37"/>
      <c r="S134" s="37"/>
      <c r="T134" s="37"/>
      <c r="U134" s="37"/>
      <c r="V134" s="37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</row>
    <row r="135" spans="1:53" s="4" customFormat="1" ht="7.5" hidden="1" customHeight="1" x14ac:dyDescent="0.25">
      <c r="A135" s="25"/>
      <c r="B135" s="38"/>
      <c r="C135" s="38"/>
      <c r="D135" s="38"/>
      <c r="E135" s="38"/>
      <c r="F135" s="38"/>
      <c r="G135" s="38"/>
      <c r="H135" s="38"/>
      <c r="I135" s="38"/>
      <c r="J135" s="36"/>
      <c r="K135" s="36"/>
      <c r="L135" s="36"/>
      <c r="M135" s="36"/>
      <c r="N135" s="36"/>
      <c r="O135" s="36"/>
      <c r="P135" s="36"/>
      <c r="Q135" s="36"/>
      <c r="R135" s="37"/>
      <c r="S135" s="37"/>
      <c r="T135" s="37"/>
      <c r="U135" s="37"/>
      <c r="V135" s="37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</row>
    <row r="136" spans="1:53" s="4" customFormat="1" ht="7.5" hidden="1" customHeight="1" x14ac:dyDescent="0.25">
      <c r="A136" s="25"/>
      <c r="B136" s="38"/>
      <c r="C136" s="38"/>
      <c r="D136" s="38"/>
      <c r="E136" s="38"/>
      <c r="F136" s="38"/>
      <c r="G136" s="38"/>
      <c r="H136" s="38"/>
      <c r="I136" s="38"/>
      <c r="J136" s="36"/>
      <c r="K136" s="36"/>
      <c r="L136" s="36"/>
      <c r="M136" s="36"/>
      <c r="N136" s="36"/>
      <c r="O136" s="36"/>
      <c r="P136" s="36"/>
      <c r="Q136" s="36"/>
      <c r="R136" s="37"/>
      <c r="S136" s="37"/>
      <c r="T136" s="37"/>
      <c r="U136" s="37"/>
      <c r="V136" s="37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</row>
    <row r="137" spans="1:53" s="4" customFormat="1" ht="7.5" hidden="1" customHeight="1" x14ac:dyDescent="0.25">
      <c r="A137" s="25"/>
      <c r="B137" s="38"/>
      <c r="C137" s="38"/>
      <c r="D137" s="38"/>
      <c r="E137" s="38"/>
      <c r="F137" s="38"/>
      <c r="G137" s="38"/>
      <c r="H137" s="38"/>
      <c r="I137" s="38"/>
      <c r="J137" s="36"/>
      <c r="K137" s="36"/>
      <c r="L137" s="36"/>
      <c r="M137" s="36"/>
      <c r="N137" s="36"/>
      <c r="O137" s="36"/>
      <c r="P137" s="36"/>
      <c r="Q137" s="36"/>
      <c r="R137" s="37"/>
      <c r="S137" s="37"/>
      <c r="T137" s="37"/>
      <c r="U137" s="37"/>
      <c r="V137" s="37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</row>
    <row r="138" spans="1:53" s="4" customFormat="1" ht="7.5" hidden="1" customHeight="1" x14ac:dyDescent="0.25">
      <c r="A138" s="25"/>
      <c r="B138" s="38"/>
      <c r="C138" s="38"/>
      <c r="D138" s="38"/>
      <c r="E138" s="38"/>
      <c r="F138" s="38"/>
      <c r="G138" s="38"/>
      <c r="H138" s="38"/>
      <c r="I138" s="38"/>
      <c r="J138" s="36"/>
      <c r="K138" s="36"/>
      <c r="L138" s="36"/>
      <c r="M138" s="36"/>
      <c r="N138" s="36"/>
      <c r="O138" s="36"/>
      <c r="P138" s="36"/>
      <c r="Q138" s="36"/>
      <c r="R138" s="37"/>
      <c r="S138" s="37"/>
      <c r="T138" s="37"/>
      <c r="U138" s="37"/>
      <c r="V138" s="37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</row>
    <row r="139" spans="1:53" s="4" customFormat="1" ht="3" hidden="1" customHeight="1" x14ac:dyDescent="0.25">
      <c r="A139" s="25"/>
      <c r="B139" s="38"/>
      <c r="C139" s="38"/>
      <c r="D139" s="38"/>
      <c r="E139" s="38"/>
      <c r="F139" s="38"/>
      <c r="G139" s="38"/>
      <c r="H139" s="38"/>
      <c r="I139" s="38"/>
      <c r="J139" s="36"/>
      <c r="K139" s="36"/>
      <c r="L139" s="36"/>
      <c r="M139" s="36"/>
      <c r="N139" s="36"/>
      <c r="O139" s="36"/>
      <c r="P139" s="36"/>
      <c r="Q139" s="36"/>
      <c r="R139" s="37"/>
      <c r="S139" s="37"/>
      <c r="T139" s="37"/>
      <c r="U139" s="37"/>
      <c r="V139" s="37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</row>
    <row r="140" spans="1:53" s="4" customFormat="1" ht="7.5" hidden="1" customHeight="1" x14ac:dyDescent="0.25">
      <c r="A140" s="25"/>
      <c r="B140" s="38"/>
      <c r="C140" s="38"/>
      <c r="D140" s="38"/>
      <c r="E140" s="38"/>
      <c r="F140" s="38"/>
      <c r="G140" s="38"/>
      <c r="H140" s="38"/>
      <c r="I140" s="38"/>
      <c r="J140" s="36"/>
      <c r="K140" s="36"/>
      <c r="L140" s="36"/>
      <c r="M140" s="36"/>
      <c r="N140" s="36"/>
      <c r="O140" s="36"/>
      <c r="P140" s="36"/>
      <c r="Q140" s="36"/>
      <c r="R140" s="37"/>
      <c r="S140" s="37"/>
      <c r="T140" s="37"/>
      <c r="U140" s="37"/>
      <c r="V140" s="37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</row>
    <row r="141" spans="1:53" s="4" customFormat="1" ht="7.5" hidden="1" customHeight="1" x14ac:dyDescent="0.25">
      <c r="A141" s="25"/>
      <c r="B141" s="38"/>
      <c r="C141" s="38"/>
      <c r="D141" s="38"/>
      <c r="E141" s="38"/>
      <c r="F141" s="38"/>
      <c r="G141" s="38"/>
      <c r="H141" s="38"/>
      <c r="I141" s="38"/>
      <c r="J141" s="36"/>
      <c r="K141" s="36"/>
      <c r="L141" s="36"/>
      <c r="M141" s="36"/>
      <c r="N141" s="36"/>
      <c r="O141" s="36"/>
      <c r="P141" s="36"/>
      <c r="Q141" s="36"/>
      <c r="R141" s="37"/>
      <c r="S141" s="37"/>
      <c r="T141" s="37"/>
      <c r="U141" s="37"/>
      <c r="V141" s="37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</row>
    <row r="142" spans="1:53" s="4" customFormat="1" ht="7.5" hidden="1" customHeight="1" x14ac:dyDescent="0.25">
      <c r="A142" s="25"/>
      <c r="B142" s="38"/>
      <c r="C142" s="38"/>
      <c r="D142" s="38"/>
      <c r="E142" s="38"/>
      <c r="F142" s="38"/>
      <c r="G142" s="38"/>
      <c r="H142" s="38"/>
      <c r="I142" s="38"/>
      <c r="J142" s="36"/>
      <c r="K142" s="36"/>
      <c r="L142" s="36"/>
      <c r="M142" s="36"/>
      <c r="N142" s="36"/>
      <c r="O142" s="36"/>
      <c r="P142" s="36"/>
      <c r="Q142" s="36"/>
      <c r="R142" s="37"/>
      <c r="S142" s="37"/>
      <c r="T142" s="37"/>
      <c r="U142" s="37"/>
      <c r="V142" s="37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</row>
    <row r="143" spans="1:53" s="4" customFormat="1" ht="7.5" hidden="1" customHeight="1" x14ac:dyDescent="0.25">
      <c r="A143" s="25"/>
      <c r="B143" s="38"/>
      <c r="C143" s="38"/>
      <c r="D143" s="38"/>
      <c r="E143" s="38"/>
      <c r="F143" s="38"/>
      <c r="G143" s="38"/>
      <c r="H143" s="38"/>
      <c r="I143" s="38"/>
      <c r="J143" s="36"/>
      <c r="K143" s="36"/>
      <c r="L143" s="36"/>
      <c r="M143" s="36"/>
      <c r="N143" s="36"/>
      <c r="O143" s="36"/>
      <c r="P143" s="36"/>
      <c r="Q143" s="36"/>
      <c r="R143" s="37"/>
      <c r="S143" s="37"/>
      <c r="T143" s="37"/>
      <c r="U143" s="37"/>
      <c r="V143" s="37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</row>
    <row r="144" spans="1:53" s="4" customFormat="1" ht="7.5" hidden="1" customHeight="1" x14ac:dyDescent="0.25">
      <c r="A144" s="25"/>
      <c r="B144" s="38"/>
      <c r="C144" s="38"/>
      <c r="D144" s="38"/>
      <c r="E144" s="38"/>
      <c r="F144" s="38"/>
      <c r="G144" s="38"/>
      <c r="H144" s="38"/>
      <c r="I144" s="38"/>
      <c r="J144" s="36"/>
      <c r="K144" s="36"/>
      <c r="L144" s="36"/>
      <c r="M144" s="36"/>
      <c r="N144" s="36"/>
      <c r="O144" s="36"/>
      <c r="P144" s="36"/>
      <c r="Q144" s="36"/>
      <c r="R144" s="37"/>
      <c r="S144" s="37"/>
      <c r="T144" s="37"/>
      <c r="U144" s="37"/>
      <c r="V144" s="37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</row>
    <row r="145" spans="1:53" s="4" customFormat="1" ht="7.5" hidden="1" customHeight="1" x14ac:dyDescent="0.25">
      <c r="A145" s="25"/>
      <c r="B145" s="38"/>
      <c r="C145" s="38"/>
      <c r="D145" s="38"/>
      <c r="E145" s="38"/>
      <c r="F145" s="38"/>
      <c r="G145" s="38"/>
      <c r="H145" s="38"/>
      <c r="I145" s="38"/>
      <c r="J145" s="36"/>
      <c r="K145" s="36"/>
      <c r="L145" s="36"/>
      <c r="M145" s="36"/>
      <c r="N145" s="36"/>
      <c r="O145" s="36"/>
      <c r="P145" s="36"/>
      <c r="Q145" s="36"/>
      <c r="R145" s="37"/>
      <c r="S145" s="37"/>
      <c r="T145" s="37"/>
      <c r="U145" s="37"/>
      <c r="V145" s="37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</row>
    <row r="146" spans="1:53" s="4" customFormat="1" ht="7.5" hidden="1" customHeight="1" x14ac:dyDescent="0.25">
      <c r="A146" s="25"/>
      <c r="B146" s="38"/>
      <c r="C146" s="38"/>
      <c r="D146" s="38"/>
      <c r="E146" s="38"/>
      <c r="F146" s="38"/>
      <c r="G146" s="38"/>
      <c r="H146" s="38"/>
      <c r="I146" s="38"/>
      <c r="J146" s="36"/>
      <c r="K146" s="36"/>
      <c r="L146" s="36"/>
      <c r="M146" s="36"/>
      <c r="N146" s="36"/>
      <c r="O146" s="36"/>
      <c r="P146" s="36"/>
      <c r="Q146" s="36"/>
      <c r="R146" s="37"/>
      <c r="S146" s="37"/>
      <c r="T146" s="37"/>
      <c r="U146" s="37"/>
      <c r="V146" s="37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</row>
    <row r="147" spans="1:53" s="4" customFormat="1" ht="7.5" hidden="1" customHeight="1" x14ac:dyDescent="0.25">
      <c r="A147" s="25"/>
      <c r="B147" s="38"/>
      <c r="C147" s="38"/>
      <c r="D147" s="38"/>
      <c r="E147" s="38"/>
      <c r="F147" s="38"/>
      <c r="G147" s="38"/>
      <c r="H147" s="38"/>
      <c r="I147" s="38"/>
      <c r="J147" s="36"/>
      <c r="K147" s="36"/>
      <c r="L147" s="36"/>
      <c r="M147" s="36"/>
      <c r="N147" s="36"/>
      <c r="O147" s="36"/>
      <c r="P147" s="36"/>
      <c r="Q147" s="36"/>
      <c r="R147" s="37"/>
      <c r="S147" s="37"/>
      <c r="T147" s="37"/>
      <c r="U147" s="37"/>
      <c r="V147" s="37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</row>
    <row r="148" spans="1:53" s="4" customFormat="1" ht="7.5" hidden="1" customHeight="1" x14ac:dyDescent="0.25">
      <c r="A148" s="25"/>
      <c r="B148" s="38"/>
      <c r="C148" s="38"/>
      <c r="D148" s="38"/>
      <c r="E148" s="38"/>
      <c r="F148" s="38"/>
      <c r="G148" s="38"/>
      <c r="H148" s="38"/>
      <c r="I148" s="38"/>
      <c r="J148" s="36"/>
      <c r="K148" s="36"/>
      <c r="L148" s="36"/>
      <c r="M148" s="36"/>
      <c r="N148" s="36"/>
      <c r="O148" s="36"/>
      <c r="P148" s="36"/>
      <c r="Q148" s="36"/>
      <c r="R148" s="37"/>
      <c r="S148" s="37"/>
      <c r="T148" s="37"/>
      <c r="U148" s="37"/>
      <c r="V148" s="37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</row>
    <row r="149" spans="1:53" s="4" customFormat="1" ht="7.5" hidden="1" customHeight="1" x14ac:dyDescent="0.25">
      <c r="A149" s="25"/>
      <c r="B149" s="38"/>
      <c r="C149" s="38"/>
      <c r="D149" s="38"/>
      <c r="E149" s="38"/>
      <c r="F149" s="38"/>
      <c r="G149" s="38"/>
      <c r="H149" s="38"/>
      <c r="I149" s="38"/>
      <c r="J149" s="36"/>
      <c r="K149" s="36"/>
      <c r="L149" s="36"/>
      <c r="M149" s="36"/>
      <c r="N149" s="36"/>
      <c r="O149" s="36"/>
      <c r="P149" s="36"/>
      <c r="Q149" s="36"/>
      <c r="R149" s="37"/>
      <c r="S149" s="37"/>
      <c r="T149" s="37"/>
      <c r="U149" s="37"/>
      <c r="V149" s="37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</row>
    <row r="150" spans="1:53" s="4" customFormat="1" ht="7.5" hidden="1" customHeight="1" x14ac:dyDescent="0.25">
      <c r="A150" s="25"/>
      <c r="B150" s="38"/>
      <c r="C150" s="38"/>
      <c r="D150" s="38"/>
      <c r="E150" s="38"/>
      <c r="F150" s="38"/>
      <c r="G150" s="38"/>
      <c r="H150" s="38"/>
      <c r="I150" s="38"/>
      <c r="J150" s="36"/>
      <c r="K150" s="36"/>
      <c r="L150" s="36"/>
      <c r="M150" s="36"/>
      <c r="N150" s="36"/>
      <c r="O150" s="36"/>
      <c r="P150" s="36"/>
      <c r="Q150" s="36"/>
      <c r="R150" s="37"/>
      <c r="S150" s="37"/>
      <c r="T150" s="37"/>
      <c r="U150" s="37"/>
      <c r="V150" s="37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</row>
    <row r="151" spans="1:53" s="4" customFormat="1" ht="7.5" hidden="1" customHeight="1" x14ac:dyDescent="0.25">
      <c r="A151" s="25"/>
      <c r="B151" s="38"/>
      <c r="C151" s="38"/>
      <c r="D151" s="38"/>
      <c r="E151" s="38"/>
      <c r="F151" s="38"/>
      <c r="G151" s="38"/>
      <c r="H151" s="38"/>
      <c r="I151" s="38"/>
      <c r="J151" s="36"/>
      <c r="K151" s="36"/>
      <c r="L151" s="36"/>
      <c r="M151" s="36"/>
      <c r="N151" s="36"/>
      <c r="O151" s="36"/>
      <c r="P151" s="36"/>
      <c r="Q151" s="36"/>
      <c r="R151" s="37"/>
      <c r="S151" s="37"/>
      <c r="T151" s="37"/>
      <c r="U151" s="37"/>
      <c r="V151" s="37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</row>
    <row r="152" spans="1:53" s="4" customFormat="1" ht="7.5" hidden="1" customHeight="1" x14ac:dyDescent="0.25">
      <c r="A152" s="25"/>
      <c r="B152" s="38"/>
      <c r="C152" s="38"/>
      <c r="D152" s="38"/>
      <c r="E152" s="38"/>
      <c r="F152" s="38"/>
      <c r="G152" s="38"/>
      <c r="H152" s="38"/>
      <c r="I152" s="38"/>
      <c r="J152" s="36"/>
      <c r="K152" s="36"/>
      <c r="L152" s="36"/>
      <c r="M152" s="36"/>
      <c r="N152" s="36"/>
      <c r="O152" s="36"/>
      <c r="P152" s="36"/>
      <c r="Q152" s="36"/>
      <c r="R152" s="37"/>
      <c r="S152" s="37"/>
      <c r="T152" s="37"/>
      <c r="U152" s="37"/>
      <c r="V152" s="37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</row>
    <row r="153" spans="1:53" s="4" customFormat="1" ht="7.5" hidden="1" customHeight="1" x14ac:dyDescent="0.25">
      <c r="A153" s="25"/>
      <c r="B153" s="38"/>
      <c r="C153" s="38"/>
      <c r="D153" s="38"/>
      <c r="E153" s="38"/>
      <c r="F153" s="38"/>
      <c r="G153" s="38"/>
      <c r="H153" s="38"/>
      <c r="I153" s="38"/>
      <c r="J153" s="36"/>
      <c r="K153" s="36"/>
      <c r="L153" s="36"/>
      <c r="M153" s="36"/>
      <c r="N153" s="36"/>
      <c r="O153" s="36"/>
      <c r="P153" s="36"/>
      <c r="Q153" s="36"/>
      <c r="R153" s="37"/>
      <c r="S153" s="37"/>
      <c r="T153" s="37"/>
      <c r="U153" s="37"/>
      <c r="V153" s="37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</row>
    <row r="154" spans="1:53" s="4" customFormat="1" ht="7.5" hidden="1" customHeight="1" x14ac:dyDescent="0.25">
      <c r="A154" s="25"/>
      <c r="B154" s="38"/>
      <c r="C154" s="38"/>
      <c r="D154" s="38"/>
      <c r="E154" s="38"/>
      <c r="F154" s="38"/>
      <c r="G154" s="38"/>
      <c r="H154" s="38"/>
      <c r="I154" s="38"/>
      <c r="J154" s="36"/>
      <c r="K154" s="36"/>
      <c r="L154" s="36"/>
      <c r="M154" s="36"/>
      <c r="N154" s="36"/>
      <c r="O154" s="36"/>
      <c r="P154" s="36"/>
      <c r="Q154" s="36"/>
      <c r="R154" s="37"/>
      <c r="S154" s="37"/>
      <c r="T154" s="37"/>
      <c r="U154" s="37"/>
      <c r="V154" s="37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</row>
    <row r="155" spans="1:53" s="4" customFormat="1" ht="7.5" hidden="1" customHeight="1" x14ac:dyDescent="0.25">
      <c r="A155" s="25"/>
      <c r="B155" s="38"/>
      <c r="C155" s="38"/>
      <c r="D155" s="38"/>
      <c r="E155" s="38"/>
      <c r="F155" s="38"/>
      <c r="G155" s="38"/>
      <c r="H155" s="38"/>
      <c r="I155" s="38"/>
      <c r="J155" s="36"/>
      <c r="K155" s="36"/>
      <c r="L155" s="36"/>
      <c r="M155" s="36"/>
      <c r="N155" s="36"/>
      <c r="O155" s="36"/>
      <c r="P155" s="36"/>
      <c r="Q155" s="36"/>
      <c r="R155" s="37"/>
      <c r="S155" s="37"/>
      <c r="T155" s="37"/>
      <c r="U155" s="37"/>
      <c r="V155" s="37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</row>
    <row r="156" spans="1:53" s="4" customFormat="1" ht="7.5" hidden="1" customHeight="1" x14ac:dyDescent="0.25">
      <c r="A156" s="25"/>
      <c r="B156" s="38"/>
      <c r="C156" s="38"/>
      <c r="D156" s="38"/>
      <c r="E156" s="38"/>
      <c r="F156" s="38"/>
      <c r="G156" s="38"/>
      <c r="H156" s="38"/>
      <c r="I156" s="38"/>
      <c r="J156" s="36"/>
      <c r="K156" s="36"/>
      <c r="L156" s="36"/>
      <c r="M156" s="36"/>
      <c r="N156" s="36"/>
      <c r="O156" s="36"/>
      <c r="P156" s="36"/>
      <c r="Q156" s="36"/>
      <c r="R156" s="37"/>
      <c r="S156" s="37"/>
      <c r="T156" s="37"/>
      <c r="U156" s="37"/>
      <c r="V156" s="37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</row>
    <row r="157" spans="1:53" s="4" customFormat="1" ht="7.5" hidden="1" customHeight="1" x14ac:dyDescent="0.25">
      <c r="A157" s="25"/>
      <c r="B157" s="38"/>
      <c r="C157" s="38"/>
      <c r="D157" s="38"/>
      <c r="E157" s="38"/>
      <c r="F157" s="38"/>
      <c r="G157" s="38"/>
      <c r="H157" s="38"/>
      <c r="I157" s="38"/>
      <c r="J157" s="36"/>
      <c r="K157" s="36"/>
      <c r="L157" s="36"/>
      <c r="M157" s="36"/>
      <c r="N157" s="36"/>
      <c r="O157" s="36"/>
      <c r="P157" s="36"/>
      <c r="Q157" s="36"/>
      <c r="R157" s="37"/>
      <c r="S157" s="37"/>
      <c r="T157" s="37"/>
      <c r="U157" s="37"/>
      <c r="V157" s="37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</row>
    <row r="158" spans="1:53" s="4" customFormat="1" ht="7.5" hidden="1" customHeight="1" x14ac:dyDescent="0.25">
      <c r="A158" s="25"/>
      <c r="B158" s="38"/>
      <c r="C158" s="38"/>
      <c r="D158" s="38"/>
      <c r="E158" s="38"/>
      <c r="F158" s="38"/>
      <c r="G158" s="38"/>
      <c r="H158" s="38"/>
      <c r="I158" s="38"/>
      <c r="J158" s="36"/>
      <c r="K158" s="36"/>
      <c r="L158" s="36"/>
      <c r="M158" s="36"/>
      <c r="N158" s="36"/>
      <c r="O158" s="36"/>
      <c r="P158" s="36"/>
      <c r="Q158" s="36"/>
      <c r="R158" s="37"/>
      <c r="S158" s="37"/>
      <c r="T158" s="37"/>
      <c r="U158" s="37"/>
      <c r="V158" s="37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</row>
    <row r="159" spans="1:53" s="4" customFormat="1" ht="7.5" hidden="1" customHeight="1" x14ac:dyDescent="0.25">
      <c r="A159" s="25"/>
      <c r="B159" s="38"/>
      <c r="C159" s="38"/>
      <c r="D159" s="38"/>
      <c r="E159" s="38"/>
      <c r="F159" s="38"/>
      <c r="G159" s="38"/>
      <c r="H159" s="38"/>
      <c r="I159" s="38"/>
      <c r="J159" s="36"/>
      <c r="K159" s="36"/>
      <c r="L159" s="36"/>
      <c r="M159" s="36"/>
      <c r="N159" s="36"/>
      <c r="O159" s="36"/>
      <c r="P159" s="36"/>
      <c r="Q159" s="36"/>
      <c r="R159" s="37"/>
      <c r="S159" s="37"/>
      <c r="T159" s="37"/>
      <c r="U159" s="37"/>
      <c r="V159" s="37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</row>
    <row r="160" spans="1:53" s="4" customFormat="1" ht="7.5" hidden="1" customHeight="1" x14ac:dyDescent="0.25">
      <c r="A160" s="25"/>
      <c r="B160" s="38"/>
      <c r="C160" s="38"/>
      <c r="D160" s="38"/>
      <c r="E160" s="38"/>
      <c r="F160" s="38"/>
      <c r="G160" s="38"/>
      <c r="H160" s="38"/>
      <c r="I160" s="38"/>
      <c r="J160" s="36"/>
      <c r="K160" s="36"/>
      <c r="L160" s="36"/>
      <c r="M160" s="36"/>
      <c r="N160" s="36"/>
      <c r="O160" s="36"/>
      <c r="P160" s="36"/>
      <c r="Q160" s="36"/>
      <c r="R160" s="37"/>
      <c r="S160" s="37"/>
      <c r="T160" s="37"/>
      <c r="U160" s="37"/>
      <c r="V160" s="37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</row>
    <row r="161" spans="1:53" s="4" customFormat="1" ht="7.5" hidden="1" customHeight="1" x14ac:dyDescent="0.25">
      <c r="A161" s="25"/>
      <c r="B161" s="38"/>
      <c r="C161" s="38"/>
      <c r="D161" s="38"/>
      <c r="E161" s="38"/>
      <c r="F161" s="38"/>
      <c r="G161" s="38"/>
      <c r="H161" s="38"/>
      <c r="I161" s="38"/>
      <c r="J161" s="36"/>
      <c r="K161" s="36"/>
      <c r="L161" s="36"/>
      <c r="M161" s="36"/>
      <c r="N161" s="36"/>
      <c r="O161" s="36"/>
      <c r="P161" s="36"/>
      <c r="Q161" s="36"/>
      <c r="R161" s="37"/>
      <c r="S161" s="37"/>
      <c r="T161" s="37"/>
      <c r="U161" s="37"/>
      <c r="V161" s="37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</row>
    <row r="162" spans="1:53" s="4" customFormat="1" ht="7.5" hidden="1" customHeight="1" x14ac:dyDescent="0.25">
      <c r="A162" s="25"/>
      <c r="B162" s="38"/>
      <c r="C162" s="38"/>
      <c r="D162" s="38"/>
      <c r="E162" s="38"/>
      <c r="F162" s="38"/>
      <c r="G162" s="38"/>
      <c r="H162" s="38"/>
      <c r="I162" s="38"/>
      <c r="J162" s="36"/>
      <c r="K162" s="36"/>
      <c r="L162" s="36"/>
      <c r="M162" s="36"/>
      <c r="N162" s="36"/>
      <c r="O162" s="36"/>
      <c r="P162" s="36"/>
      <c r="Q162" s="36"/>
      <c r="R162" s="37"/>
      <c r="S162" s="37"/>
      <c r="T162" s="37"/>
      <c r="U162" s="37"/>
      <c r="V162" s="37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</row>
    <row r="163" spans="1:53" s="4" customFormat="1" ht="7.5" hidden="1" customHeight="1" x14ac:dyDescent="0.25">
      <c r="A163" s="25"/>
      <c r="B163" s="38"/>
      <c r="C163" s="38"/>
      <c r="D163" s="38"/>
      <c r="E163" s="38"/>
      <c r="F163" s="38"/>
      <c r="G163" s="38"/>
      <c r="H163" s="38"/>
      <c r="I163" s="38"/>
      <c r="J163" s="36"/>
      <c r="K163" s="36"/>
      <c r="L163" s="36"/>
      <c r="M163" s="36"/>
      <c r="N163" s="36"/>
      <c r="O163" s="36"/>
      <c r="P163" s="36"/>
      <c r="Q163" s="36"/>
      <c r="R163" s="37"/>
      <c r="S163" s="37"/>
      <c r="T163" s="37"/>
      <c r="U163" s="37"/>
      <c r="V163" s="37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</row>
    <row r="164" spans="1:53" s="4" customFormat="1" ht="7.5" hidden="1" customHeight="1" x14ac:dyDescent="0.25">
      <c r="A164" s="25"/>
      <c r="B164" s="38"/>
      <c r="C164" s="38"/>
      <c r="D164" s="38"/>
      <c r="E164" s="38"/>
      <c r="F164" s="38"/>
      <c r="G164" s="38"/>
      <c r="H164" s="38"/>
      <c r="I164" s="38"/>
      <c r="J164" s="36"/>
      <c r="K164" s="36"/>
      <c r="L164" s="36"/>
      <c r="M164" s="36"/>
      <c r="N164" s="36"/>
      <c r="O164" s="36"/>
      <c r="P164" s="36"/>
      <c r="Q164" s="36"/>
      <c r="R164" s="37"/>
      <c r="S164" s="37"/>
      <c r="T164" s="37"/>
      <c r="U164" s="37"/>
      <c r="V164" s="37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</row>
    <row r="165" spans="1:53" s="4" customFormat="1" ht="7.5" hidden="1" customHeight="1" x14ac:dyDescent="0.25">
      <c r="A165" s="25"/>
      <c r="B165" s="38"/>
      <c r="C165" s="38"/>
      <c r="D165" s="38"/>
      <c r="E165" s="38"/>
      <c r="F165" s="38"/>
      <c r="G165" s="38"/>
      <c r="H165" s="38"/>
      <c r="I165" s="38"/>
      <c r="J165" s="36"/>
      <c r="K165" s="36"/>
      <c r="L165" s="36"/>
      <c r="M165" s="36"/>
      <c r="N165" s="36"/>
      <c r="O165" s="36"/>
      <c r="P165" s="36"/>
      <c r="Q165" s="36"/>
      <c r="R165" s="37"/>
      <c r="S165" s="37"/>
      <c r="T165" s="37"/>
      <c r="U165" s="37"/>
      <c r="V165" s="37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</row>
    <row r="166" spans="1:53" s="4" customFormat="1" ht="7.5" hidden="1" customHeight="1" x14ac:dyDescent="0.25">
      <c r="A166" s="25"/>
      <c r="B166" s="38"/>
      <c r="C166" s="38"/>
      <c r="D166" s="38"/>
      <c r="E166" s="38"/>
      <c r="F166" s="38"/>
      <c r="G166" s="38"/>
      <c r="H166" s="38"/>
      <c r="I166" s="38"/>
      <c r="J166" s="36"/>
      <c r="K166" s="36"/>
      <c r="L166" s="36"/>
      <c r="M166" s="36"/>
      <c r="N166" s="36"/>
      <c r="O166" s="36"/>
      <c r="P166" s="36"/>
      <c r="Q166" s="36"/>
      <c r="R166" s="37"/>
      <c r="S166" s="37"/>
      <c r="T166" s="37"/>
      <c r="U166" s="37"/>
      <c r="V166" s="37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</row>
    <row r="167" spans="1:53" s="4" customFormat="1" ht="7.5" hidden="1" customHeight="1" x14ac:dyDescent="0.25">
      <c r="A167" s="25"/>
      <c r="B167" s="38"/>
      <c r="C167" s="38"/>
      <c r="D167" s="38"/>
      <c r="E167" s="38"/>
      <c r="F167" s="38"/>
      <c r="G167" s="38"/>
      <c r="H167" s="38"/>
      <c r="I167" s="38"/>
      <c r="J167" s="36"/>
      <c r="K167" s="36"/>
      <c r="L167" s="36"/>
      <c r="M167" s="36"/>
      <c r="N167" s="36"/>
      <c r="O167" s="36"/>
      <c r="P167" s="36"/>
      <c r="Q167" s="36"/>
      <c r="R167" s="37"/>
      <c r="S167" s="37"/>
      <c r="T167" s="37"/>
      <c r="U167" s="37"/>
      <c r="V167" s="37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</row>
    <row r="168" spans="1:53" s="4" customFormat="1" ht="7.5" hidden="1" customHeight="1" x14ac:dyDescent="0.25">
      <c r="A168" s="25"/>
      <c r="B168" s="38"/>
      <c r="C168" s="38"/>
      <c r="D168" s="38"/>
      <c r="E168" s="38"/>
      <c r="F168" s="38"/>
      <c r="G168" s="38"/>
      <c r="H168" s="38"/>
      <c r="I168" s="38"/>
      <c r="J168" s="36"/>
      <c r="K168" s="36"/>
      <c r="L168" s="36"/>
      <c r="M168" s="36"/>
      <c r="N168" s="36"/>
      <c r="O168" s="36"/>
      <c r="P168" s="36"/>
      <c r="Q168" s="36"/>
      <c r="R168" s="37"/>
      <c r="S168" s="37"/>
      <c r="T168" s="37"/>
      <c r="U168" s="37"/>
      <c r="V168" s="37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</row>
    <row r="169" spans="1:53" s="4" customFormat="1" ht="7.5" hidden="1" customHeight="1" x14ac:dyDescent="0.25">
      <c r="A169" s="25"/>
      <c r="B169" s="38"/>
      <c r="C169" s="38"/>
      <c r="D169" s="38"/>
      <c r="E169" s="38"/>
      <c r="F169" s="38"/>
      <c r="G169" s="38"/>
      <c r="H169" s="38"/>
      <c r="I169" s="38"/>
      <c r="J169" s="36"/>
      <c r="K169" s="36"/>
      <c r="L169" s="36"/>
      <c r="M169" s="36"/>
      <c r="N169" s="36"/>
      <c r="O169" s="36"/>
      <c r="P169" s="36"/>
      <c r="Q169" s="36"/>
      <c r="R169" s="37"/>
      <c r="S169" s="37"/>
      <c r="T169" s="37"/>
      <c r="U169" s="37"/>
      <c r="V169" s="37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  <c r="AQ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</row>
    <row r="170" spans="1:53" s="4" customFormat="1" ht="7.5" hidden="1" customHeight="1" x14ac:dyDescent="0.25">
      <c r="A170" s="25"/>
      <c r="B170" s="38"/>
      <c r="C170" s="38"/>
      <c r="D170" s="38"/>
      <c r="E170" s="38"/>
      <c r="F170" s="38"/>
      <c r="G170" s="38"/>
      <c r="H170" s="38"/>
      <c r="I170" s="38"/>
      <c r="J170" s="36"/>
      <c r="K170" s="36"/>
      <c r="L170" s="36"/>
      <c r="M170" s="36"/>
      <c r="N170" s="36"/>
      <c r="O170" s="36"/>
      <c r="P170" s="36"/>
      <c r="Q170" s="36"/>
      <c r="R170" s="37"/>
      <c r="S170" s="37"/>
      <c r="T170" s="37"/>
      <c r="U170" s="37"/>
      <c r="V170" s="37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  <c r="AQ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</row>
    <row r="171" spans="1:53" s="4" customFormat="1" ht="7.5" hidden="1" customHeight="1" x14ac:dyDescent="0.25">
      <c r="A171" s="25"/>
      <c r="B171" s="38"/>
      <c r="C171" s="38"/>
      <c r="D171" s="38"/>
      <c r="E171" s="38"/>
      <c r="F171" s="38"/>
      <c r="G171" s="38"/>
      <c r="H171" s="38"/>
      <c r="I171" s="38"/>
      <c r="J171" s="36"/>
      <c r="K171" s="36"/>
      <c r="L171" s="36"/>
      <c r="M171" s="36"/>
      <c r="N171" s="36"/>
      <c r="O171" s="36"/>
      <c r="P171" s="36"/>
      <c r="Q171" s="36"/>
      <c r="R171" s="37"/>
      <c r="S171" s="37"/>
      <c r="T171" s="37"/>
      <c r="U171" s="37"/>
      <c r="V171" s="37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  <c r="AQ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</row>
    <row r="172" spans="1:53" s="4" customFormat="1" ht="6.75" hidden="1" customHeight="1" x14ac:dyDescent="0.25">
      <c r="A172" s="25"/>
      <c r="B172" s="38"/>
      <c r="C172" s="38"/>
      <c r="D172" s="38"/>
      <c r="E172" s="38"/>
      <c r="F172" s="38"/>
      <c r="G172" s="38"/>
      <c r="H172" s="38"/>
      <c r="I172" s="38"/>
      <c r="J172" s="36"/>
      <c r="K172" s="36"/>
      <c r="L172" s="36"/>
      <c r="M172" s="36"/>
      <c r="N172" s="36"/>
      <c r="O172" s="36"/>
      <c r="P172" s="36"/>
      <c r="Q172" s="36"/>
      <c r="R172" s="37"/>
      <c r="S172" s="37"/>
      <c r="T172" s="37"/>
      <c r="U172" s="37"/>
      <c r="V172" s="37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</row>
    <row r="173" spans="1:53" s="4" customFormat="1" ht="7.5" hidden="1" customHeight="1" x14ac:dyDescent="0.25">
      <c r="A173" s="25"/>
      <c r="B173" s="38"/>
      <c r="C173" s="38"/>
      <c r="D173" s="38"/>
      <c r="E173" s="38"/>
      <c r="F173" s="38"/>
      <c r="G173" s="38"/>
      <c r="H173" s="38"/>
      <c r="I173" s="38"/>
      <c r="J173" s="36"/>
      <c r="K173" s="36"/>
      <c r="L173" s="36"/>
      <c r="M173" s="36"/>
      <c r="N173" s="36"/>
      <c r="O173" s="36"/>
      <c r="P173" s="36"/>
      <c r="Q173" s="36"/>
      <c r="R173" s="37"/>
      <c r="S173" s="37"/>
      <c r="T173" s="37"/>
      <c r="U173" s="37"/>
      <c r="V173" s="37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</row>
    <row r="174" spans="1:53" s="4" customFormat="1" ht="7.5" hidden="1" customHeight="1" x14ac:dyDescent="0.25">
      <c r="A174" s="25"/>
      <c r="B174" s="38"/>
      <c r="C174" s="38"/>
      <c r="D174" s="38"/>
      <c r="E174" s="38"/>
      <c r="F174" s="38"/>
      <c r="G174" s="38"/>
      <c r="H174" s="38"/>
      <c r="I174" s="38"/>
      <c r="J174" s="36"/>
      <c r="K174" s="36"/>
      <c r="L174" s="36"/>
      <c r="M174" s="36"/>
      <c r="N174" s="36"/>
      <c r="O174" s="36"/>
      <c r="P174" s="36"/>
      <c r="Q174" s="36"/>
      <c r="R174" s="37"/>
      <c r="S174" s="37"/>
      <c r="T174" s="37"/>
      <c r="U174" s="37"/>
      <c r="V174" s="37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</row>
    <row r="175" spans="1:53" s="4" customFormat="1" ht="7.5" hidden="1" customHeight="1" x14ac:dyDescent="0.25">
      <c r="A175" s="25"/>
      <c r="B175" s="38"/>
      <c r="C175" s="38"/>
      <c r="D175" s="38"/>
      <c r="E175" s="38"/>
      <c r="F175" s="38"/>
      <c r="G175" s="38"/>
      <c r="H175" s="38"/>
      <c r="I175" s="38"/>
      <c r="J175" s="36"/>
      <c r="K175" s="36"/>
      <c r="L175" s="36"/>
      <c r="M175" s="36"/>
      <c r="N175" s="36"/>
      <c r="O175" s="36"/>
      <c r="P175" s="36"/>
      <c r="Q175" s="36"/>
      <c r="R175" s="37"/>
      <c r="S175" s="37"/>
      <c r="T175" s="37"/>
      <c r="U175" s="37"/>
      <c r="V175" s="37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</row>
    <row r="176" spans="1:53" s="4" customFormat="1" ht="7.5" hidden="1" customHeight="1" x14ac:dyDescent="0.25">
      <c r="A176" s="25"/>
      <c r="B176" s="38"/>
      <c r="C176" s="38"/>
      <c r="D176" s="38"/>
      <c r="E176" s="38"/>
      <c r="F176" s="38"/>
      <c r="G176" s="38"/>
      <c r="H176" s="38"/>
      <c r="I176" s="38"/>
      <c r="J176" s="36"/>
      <c r="K176" s="36"/>
      <c r="L176" s="36"/>
      <c r="M176" s="36"/>
      <c r="N176" s="36"/>
      <c r="O176" s="36"/>
      <c r="P176" s="36"/>
      <c r="Q176" s="36"/>
      <c r="R176" s="37"/>
      <c r="S176" s="37"/>
      <c r="T176" s="37"/>
      <c r="U176" s="37"/>
      <c r="V176" s="37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</row>
    <row r="177" spans="1:53" s="4" customFormat="1" ht="7.5" hidden="1" customHeight="1" x14ac:dyDescent="0.25">
      <c r="A177" s="25"/>
      <c r="B177" s="38"/>
      <c r="C177" s="38"/>
      <c r="D177" s="38"/>
      <c r="E177" s="38"/>
      <c r="F177" s="38"/>
      <c r="G177" s="38"/>
      <c r="H177" s="38"/>
      <c r="I177" s="38"/>
      <c r="J177" s="36"/>
      <c r="K177" s="36"/>
      <c r="L177" s="36"/>
      <c r="M177" s="36"/>
      <c r="N177" s="36"/>
      <c r="O177" s="36"/>
      <c r="P177" s="36"/>
      <c r="Q177" s="36"/>
      <c r="R177" s="37"/>
      <c r="S177" s="37"/>
      <c r="T177" s="37"/>
      <c r="U177" s="37"/>
      <c r="V177" s="37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  <c r="AQ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</row>
    <row r="178" spans="1:53" s="4" customFormat="1" ht="7.5" hidden="1" customHeight="1" x14ac:dyDescent="0.25">
      <c r="A178" s="25"/>
      <c r="B178" s="38"/>
      <c r="C178" s="38"/>
      <c r="D178" s="38"/>
      <c r="E178" s="38"/>
      <c r="F178" s="38"/>
      <c r="G178" s="38"/>
      <c r="H178" s="38"/>
      <c r="I178" s="38"/>
      <c r="J178" s="36"/>
      <c r="K178" s="36"/>
      <c r="L178" s="36"/>
      <c r="M178" s="36"/>
      <c r="N178" s="36"/>
      <c r="O178" s="36"/>
      <c r="P178" s="36"/>
      <c r="Q178" s="36"/>
      <c r="R178" s="37"/>
      <c r="S178" s="37"/>
      <c r="T178" s="37"/>
      <c r="U178" s="37"/>
      <c r="V178" s="37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</row>
    <row r="179" spans="1:53" s="4" customFormat="1" ht="7.5" hidden="1" customHeight="1" x14ac:dyDescent="0.25">
      <c r="A179" s="25"/>
      <c r="B179" s="38"/>
      <c r="C179" s="38"/>
      <c r="D179" s="38"/>
      <c r="E179" s="38"/>
      <c r="F179" s="38"/>
      <c r="G179" s="38"/>
      <c r="H179" s="38"/>
      <c r="I179" s="38"/>
      <c r="J179" s="36"/>
      <c r="K179" s="36"/>
      <c r="L179" s="36"/>
      <c r="M179" s="36"/>
      <c r="N179" s="36"/>
      <c r="O179" s="36"/>
      <c r="P179" s="36"/>
      <c r="Q179" s="36"/>
      <c r="R179" s="37"/>
      <c r="S179" s="37"/>
      <c r="T179" s="37"/>
      <c r="U179" s="37"/>
      <c r="V179" s="37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</row>
    <row r="180" spans="1:53" s="4" customFormat="1" ht="7.5" hidden="1" customHeight="1" x14ac:dyDescent="0.25">
      <c r="A180" s="25"/>
      <c r="B180" s="38"/>
      <c r="C180" s="38"/>
      <c r="D180" s="38"/>
      <c r="E180" s="38"/>
      <c r="F180" s="38"/>
      <c r="G180" s="38"/>
      <c r="H180" s="38"/>
      <c r="I180" s="38"/>
      <c r="J180" s="36"/>
      <c r="K180" s="36"/>
      <c r="L180" s="36"/>
      <c r="M180" s="36"/>
      <c r="N180" s="36"/>
      <c r="O180" s="36"/>
      <c r="P180" s="36"/>
      <c r="Q180" s="36"/>
      <c r="R180" s="37"/>
      <c r="S180" s="37"/>
      <c r="T180" s="37"/>
      <c r="U180" s="37"/>
      <c r="V180" s="37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</row>
    <row r="181" spans="1:53" s="4" customFormat="1" ht="7.5" hidden="1" customHeight="1" x14ac:dyDescent="0.25">
      <c r="A181" s="25"/>
      <c r="B181" s="38"/>
      <c r="C181" s="38"/>
      <c r="D181" s="38"/>
      <c r="E181" s="38"/>
      <c r="F181" s="38"/>
      <c r="G181" s="38"/>
      <c r="H181" s="38"/>
      <c r="I181" s="38"/>
      <c r="J181" s="36"/>
      <c r="K181" s="36"/>
      <c r="L181" s="36"/>
      <c r="M181" s="36"/>
      <c r="N181" s="36"/>
      <c r="O181" s="36"/>
      <c r="P181" s="36"/>
      <c r="Q181" s="36"/>
      <c r="R181" s="37"/>
      <c r="S181" s="37"/>
      <c r="T181" s="37"/>
      <c r="U181" s="37"/>
      <c r="V181" s="37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</row>
    <row r="182" spans="1:53" s="4" customFormat="1" ht="7.5" hidden="1" customHeight="1" x14ac:dyDescent="0.25">
      <c r="A182" s="25"/>
      <c r="B182" s="38"/>
      <c r="C182" s="38"/>
      <c r="D182" s="38"/>
      <c r="E182" s="38"/>
      <c r="F182" s="38"/>
      <c r="G182" s="38"/>
      <c r="H182" s="38"/>
      <c r="I182" s="38"/>
      <c r="J182" s="36"/>
      <c r="K182" s="36"/>
      <c r="L182" s="36"/>
      <c r="M182" s="36"/>
      <c r="N182" s="36"/>
      <c r="O182" s="36"/>
      <c r="P182" s="36"/>
      <c r="Q182" s="36"/>
      <c r="R182" s="37"/>
      <c r="S182" s="37"/>
      <c r="T182" s="37"/>
      <c r="U182" s="37"/>
      <c r="V182" s="37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</row>
    <row r="183" spans="1:53" s="4" customFormat="1" ht="7.5" hidden="1" customHeight="1" x14ac:dyDescent="0.25">
      <c r="A183" s="25"/>
      <c r="B183" s="38"/>
      <c r="C183" s="38"/>
      <c r="D183" s="38"/>
      <c r="E183" s="38"/>
      <c r="F183" s="38"/>
      <c r="G183" s="38"/>
      <c r="H183" s="38"/>
      <c r="I183" s="38"/>
      <c r="J183" s="36"/>
      <c r="K183" s="36"/>
      <c r="L183" s="36"/>
      <c r="M183" s="36"/>
      <c r="N183" s="36"/>
      <c r="O183" s="36"/>
      <c r="P183" s="36"/>
      <c r="Q183" s="36"/>
      <c r="R183" s="37"/>
      <c r="S183" s="37"/>
      <c r="T183" s="37"/>
      <c r="U183" s="37"/>
      <c r="V183" s="37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</row>
    <row r="184" spans="1:53" s="4" customFormat="1" ht="7.5" hidden="1" customHeight="1" x14ac:dyDescent="0.25">
      <c r="A184" s="25"/>
      <c r="B184" s="38"/>
      <c r="C184" s="38"/>
      <c r="D184" s="38"/>
      <c r="E184" s="38"/>
      <c r="F184" s="38"/>
      <c r="G184" s="38"/>
      <c r="H184" s="38"/>
      <c r="I184" s="38"/>
      <c r="J184" s="36"/>
      <c r="K184" s="36"/>
      <c r="L184" s="36"/>
      <c r="M184" s="36"/>
      <c r="N184" s="36"/>
      <c r="O184" s="36"/>
      <c r="P184" s="36"/>
      <c r="Q184" s="36"/>
      <c r="R184" s="37"/>
      <c r="S184" s="37"/>
      <c r="T184" s="37"/>
      <c r="U184" s="37"/>
      <c r="V184" s="37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</row>
    <row r="185" spans="1:53" s="4" customFormat="1" ht="7.5" hidden="1" customHeight="1" x14ac:dyDescent="0.25">
      <c r="A185" s="25"/>
      <c r="B185" s="38"/>
      <c r="C185" s="38"/>
      <c r="D185" s="38"/>
      <c r="E185" s="38"/>
      <c r="F185" s="38"/>
      <c r="G185" s="38"/>
      <c r="H185" s="38"/>
      <c r="I185" s="38"/>
      <c r="J185" s="36"/>
      <c r="K185" s="36"/>
      <c r="L185" s="36"/>
      <c r="M185" s="36"/>
      <c r="N185" s="36"/>
      <c r="O185" s="36"/>
      <c r="P185" s="36"/>
      <c r="Q185" s="36"/>
      <c r="R185" s="37"/>
      <c r="S185" s="37"/>
      <c r="T185" s="37"/>
      <c r="U185" s="37"/>
      <c r="V185" s="37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</row>
    <row r="186" spans="1:53" s="4" customFormat="1" ht="7.5" hidden="1" customHeight="1" x14ac:dyDescent="0.25">
      <c r="A186" s="25"/>
      <c r="B186" s="38"/>
      <c r="C186" s="38"/>
      <c r="D186" s="38"/>
      <c r="E186" s="38"/>
      <c r="F186" s="38"/>
      <c r="G186" s="38"/>
      <c r="H186" s="38"/>
      <c r="I186" s="38"/>
      <c r="J186" s="36"/>
      <c r="K186" s="36"/>
      <c r="L186" s="36"/>
      <c r="M186" s="36"/>
      <c r="N186" s="36"/>
      <c r="O186" s="36"/>
      <c r="P186" s="36"/>
      <c r="Q186" s="36"/>
      <c r="R186" s="37"/>
      <c r="S186" s="37"/>
      <c r="T186" s="37"/>
      <c r="U186" s="37"/>
      <c r="V186" s="37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</row>
    <row r="187" spans="1:53" s="4" customFormat="1" ht="7.5" hidden="1" customHeight="1" x14ac:dyDescent="0.25">
      <c r="A187" s="25"/>
      <c r="B187" s="38"/>
      <c r="C187" s="38"/>
      <c r="D187" s="38"/>
      <c r="E187" s="38"/>
      <c r="F187" s="38"/>
      <c r="G187" s="38"/>
      <c r="H187" s="38"/>
      <c r="I187" s="38"/>
      <c r="J187" s="36"/>
      <c r="K187" s="36"/>
      <c r="L187" s="36"/>
      <c r="M187" s="36"/>
      <c r="N187" s="36"/>
      <c r="O187" s="36"/>
      <c r="P187" s="36"/>
      <c r="Q187" s="36"/>
      <c r="R187" s="37"/>
      <c r="S187" s="37"/>
      <c r="T187" s="37"/>
      <c r="U187" s="37"/>
      <c r="V187" s="37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</row>
    <row r="188" spans="1:53" s="4" customFormat="1" ht="7.5" hidden="1" customHeight="1" x14ac:dyDescent="0.25">
      <c r="A188" s="25"/>
      <c r="B188" s="38"/>
      <c r="C188" s="38"/>
      <c r="D188" s="38"/>
      <c r="E188" s="38"/>
      <c r="F188" s="38"/>
      <c r="G188" s="38"/>
      <c r="H188" s="38"/>
      <c r="I188" s="38"/>
      <c r="J188" s="36"/>
      <c r="K188" s="36"/>
      <c r="L188" s="36"/>
      <c r="M188" s="36"/>
      <c r="N188" s="36"/>
      <c r="O188" s="36"/>
      <c r="P188" s="36"/>
      <c r="Q188" s="36"/>
      <c r="R188" s="37"/>
      <c r="S188" s="37"/>
      <c r="T188" s="37"/>
      <c r="U188" s="37"/>
      <c r="V188" s="37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</row>
    <row r="189" spans="1:53" s="4" customFormat="1" ht="7.5" hidden="1" customHeight="1" x14ac:dyDescent="0.25">
      <c r="A189" s="25"/>
      <c r="B189" s="38"/>
      <c r="C189" s="38"/>
      <c r="D189" s="38"/>
      <c r="E189" s="38"/>
      <c r="F189" s="38"/>
      <c r="G189" s="38"/>
      <c r="H189" s="38"/>
      <c r="I189" s="38"/>
      <c r="J189" s="36"/>
      <c r="K189" s="36"/>
      <c r="L189" s="36"/>
      <c r="M189" s="36"/>
      <c r="N189" s="36"/>
      <c r="O189" s="36"/>
      <c r="P189" s="36"/>
      <c r="Q189" s="36"/>
      <c r="R189" s="37"/>
      <c r="S189" s="37"/>
      <c r="T189" s="37"/>
      <c r="U189" s="37"/>
      <c r="V189" s="37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</row>
    <row r="190" spans="1:53" s="4" customFormat="1" ht="7.5" hidden="1" customHeight="1" x14ac:dyDescent="0.25">
      <c r="A190" s="25"/>
      <c r="B190" s="38"/>
      <c r="C190" s="38"/>
      <c r="D190" s="38"/>
      <c r="E190" s="38"/>
      <c r="F190" s="38"/>
      <c r="G190" s="38"/>
      <c r="H190" s="38"/>
      <c r="I190" s="38"/>
      <c r="J190" s="36"/>
      <c r="K190" s="36"/>
      <c r="L190" s="36"/>
      <c r="M190" s="36"/>
      <c r="N190" s="36"/>
      <c r="O190" s="36"/>
      <c r="P190" s="36"/>
      <c r="Q190" s="36"/>
      <c r="R190" s="37"/>
      <c r="S190" s="37"/>
      <c r="T190" s="37"/>
      <c r="U190" s="37"/>
      <c r="V190" s="37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</row>
    <row r="191" spans="1:53" s="4" customFormat="1" ht="7.5" hidden="1" customHeight="1" x14ac:dyDescent="0.25">
      <c r="A191" s="25"/>
      <c r="B191" s="38"/>
      <c r="C191" s="38"/>
      <c r="D191" s="38"/>
      <c r="E191" s="38"/>
      <c r="F191" s="38"/>
      <c r="G191" s="38"/>
      <c r="H191" s="38"/>
      <c r="I191" s="38"/>
      <c r="J191" s="36"/>
      <c r="K191" s="36"/>
      <c r="L191" s="36"/>
      <c r="M191" s="36"/>
      <c r="N191" s="36"/>
      <c r="O191" s="36"/>
      <c r="P191" s="36"/>
      <c r="Q191" s="36"/>
      <c r="R191" s="37"/>
      <c r="S191" s="37"/>
      <c r="T191" s="37"/>
      <c r="U191" s="37"/>
      <c r="V191" s="37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</row>
    <row r="192" spans="1:53" s="4" customFormat="1" ht="7.5" hidden="1" customHeight="1" x14ac:dyDescent="0.25">
      <c r="A192" s="25"/>
      <c r="B192" s="38"/>
      <c r="C192" s="38"/>
      <c r="D192" s="38"/>
      <c r="E192" s="38"/>
      <c r="F192" s="38"/>
      <c r="G192" s="38"/>
      <c r="H192" s="38"/>
      <c r="I192" s="38"/>
      <c r="J192" s="36"/>
      <c r="K192" s="36"/>
      <c r="L192" s="36"/>
      <c r="M192" s="36"/>
      <c r="N192" s="36"/>
      <c r="O192" s="36"/>
      <c r="P192" s="36"/>
      <c r="Q192" s="36"/>
      <c r="R192" s="37"/>
      <c r="S192" s="37"/>
      <c r="T192" s="37"/>
      <c r="U192" s="37"/>
      <c r="V192" s="37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P192" s="30"/>
      <c r="AQ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</row>
    <row r="193" spans="1:53" s="4" customFormat="1" ht="7.5" hidden="1" customHeight="1" x14ac:dyDescent="0.25">
      <c r="A193" s="25"/>
      <c r="B193" s="38"/>
      <c r="C193" s="38"/>
      <c r="D193" s="38"/>
      <c r="E193" s="38"/>
      <c r="F193" s="38"/>
      <c r="G193" s="38"/>
      <c r="H193" s="38"/>
      <c r="I193" s="38"/>
      <c r="J193" s="36"/>
      <c r="K193" s="36"/>
      <c r="L193" s="36"/>
      <c r="M193" s="36"/>
      <c r="N193" s="36"/>
      <c r="O193" s="36"/>
      <c r="P193" s="36"/>
      <c r="Q193" s="36"/>
      <c r="R193" s="37"/>
      <c r="S193" s="37"/>
      <c r="T193" s="37"/>
      <c r="U193" s="37"/>
      <c r="V193" s="37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</row>
    <row r="194" spans="1:53" s="4" customFormat="1" ht="7.5" hidden="1" customHeight="1" x14ac:dyDescent="0.25">
      <c r="A194" s="25"/>
      <c r="B194" s="38"/>
      <c r="C194" s="38"/>
      <c r="D194" s="38"/>
      <c r="E194" s="38"/>
      <c r="F194" s="38"/>
      <c r="G194" s="38"/>
      <c r="H194" s="38"/>
      <c r="I194" s="38"/>
      <c r="J194" s="36"/>
      <c r="K194" s="36"/>
      <c r="L194" s="36"/>
      <c r="M194" s="36"/>
      <c r="N194" s="36"/>
      <c r="O194" s="36"/>
      <c r="P194" s="36"/>
      <c r="Q194" s="36"/>
      <c r="R194" s="37"/>
      <c r="S194" s="37"/>
      <c r="T194" s="37"/>
      <c r="U194" s="37"/>
      <c r="V194" s="37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</row>
    <row r="195" spans="1:53" s="4" customFormat="1" ht="7.5" hidden="1" customHeight="1" x14ac:dyDescent="0.25">
      <c r="A195" s="25"/>
      <c r="B195" s="38"/>
      <c r="C195" s="38"/>
      <c r="D195" s="38"/>
      <c r="E195" s="38"/>
      <c r="F195" s="38"/>
      <c r="G195" s="38"/>
      <c r="H195" s="38"/>
      <c r="I195" s="38"/>
      <c r="J195" s="36"/>
      <c r="K195" s="36"/>
      <c r="L195" s="36"/>
      <c r="M195" s="36"/>
      <c r="N195" s="36"/>
      <c r="O195" s="36"/>
      <c r="P195" s="36"/>
      <c r="Q195" s="36"/>
      <c r="R195" s="37"/>
      <c r="S195" s="37"/>
      <c r="T195" s="37"/>
      <c r="U195" s="37"/>
      <c r="V195" s="37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</row>
    <row r="196" spans="1:53" s="4" customFormat="1" ht="7.5" hidden="1" customHeight="1" x14ac:dyDescent="0.25">
      <c r="A196" s="25"/>
      <c r="B196" s="38"/>
      <c r="C196" s="38"/>
      <c r="D196" s="38"/>
      <c r="E196" s="38"/>
      <c r="F196" s="38"/>
      <c r="G196" s="38"/>
      <c r="H196" s="38"/>
      <c r="I196" s="38"/>
      <c r="J196" s="36"/>
      <c r="K196" s="36"/>
      <c r="L196" s="36"/>
      <c r="M196" s="36"/>
      <c r="N196" s="36"/>
      <c r="O196" s="36"/>
      <c r="P196" s="36"/>
      <c r="Q196" s="36"/>
      <c r="R196" s="37"/>
      <c r="S196" s="37"/>
      <c r="T196" s="37"/>
      <c r="U196" s="37"/>
      <c r="V196" s="37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</row>
    <row r="197" spans="1:53" s="4" customFormat="1" ht="7.5" hidden="1" customHeight="1" x14ac:dyDescent="0.25">
      <c r="A197" s="25"/>
      <c r="B197" s="38"/>
      <c r="C197" s="38"/>
      <c r="D197" s="38"/>
      <c r="E197" s="38"/>
      <c r="F197" s="38"/>
      <c r="G197" s="38"/>
      <c r="H197" s="38"/>
      <c r="I197" s="38"/>
      <c r="J197" s="36"/>
      <c r="K197" s="36"/>
      <c r="L197" s="36"/>
      <c r="M197" s="36"/>
      <c r="N197" s="36"/>
      <c r="O197" s="36"/>
      <c r="P197" s="36"/>
      <c r="Q197" s="36"/>
      <c r="R197" s="37"/>
      <c r="S197" s="37"/>
      <c r="T197" s="37"/>
      <c r="U197" s="37"/>
      <c r="V197" s="37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</row>
    <row r="198" spans="1:53" s="4" customFormat="1" ht="7.5" hidden="1" customHeight="1" x14ac:dyDescent="0.25">
      <c r="A198" s="25"/>
      <c r="B198" s="38"/>
      <c r="C198" s="38"/>
      <c r="D198" s="38"/>
      <c r="E198" s="38"/>
      <c r="F198" s="38"/>
      <c r="G198" s="38"/>
      <c r="H198" s="38"/>
      <c r="I198" s="38"/>
      <c r="J198" s="36"/>
      <c r="K198" s="36"/>
      <c r="L198" s="36"/>
      <c r="M198" s="36"/>
      <c r="N198" s="36"/>
      <c r="O198" s="36"/>
      <c r="P198" s="36"/>
      <c r="Q198" s="36"/>
      <c r="R198" s="37"/>
      <c r="S198" s="37"/>
      <c r="T198" s="37"/>
      <c r="U198" s="37"/>
      <c r="V198" s="37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</row>
    <row r="199" spans="1:53" s="4" customFormat="1" ht="7.5" hidden="1" customHeight="1" x14ac:dyDescent="0.25">
      <c r="A199" s="25"/>
      <c r="B199" s="38"/>
      <c r="C199" s="38"/>
      <c r="D199" s="38"/>
      <c r="E199" s="38"/>
      <c r="F199" s="38"/>
      <c r="G199" s="38"/>
      <c r="H199" s="38"/>
      <c r="I199" s="38"/>
      <c r="J199" s="36"/>
      <c r="K199" s="36"/>
      <c r="L199" s="36"/>
      <c r="M199" s="36"/>
      <c r="N199" s="36"/>
      <c r="O199" s="36"/>
      <c r="P199" s="36"/>
      <c r="Q199" s="36"/>
      <c r="R199" s="37"/>
      <c r="S199" s="37"/>
      <c r="T199" s="37"/>
      <c r="U199" s="37"/>
      <c r="V199" s="37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</row>
    <row r="200" spans="1:53" s="4" customFormat="1" ht="7.5" hidden="1" customHeight="1" x14ac:dyDescent="0.25">
      <c r="A200" s="25"/>
      <c r="B200" s="38"/>
      <c r="C200" s="38"/>
      <c r="D200" s="38"/>
      <c r="E200" s="38"/>
      <c r="F200" s="38"/>
      <c r="G200" s="38"/>
      <c r="H200" s="38"/>
      <c r="I200" s="38"/>
      <c r="J200" s="36"/>
      <c r="K200" s="36"/>
      <c r="L200" s="36"/>
      <c r="M200" s="36"/>
      <c r="N200" s="36"/>
      <c r="O200" s="36"/>
      <c r="P200" s="36"/>
      <c r="Q200" s="36"/>
      <c r="R200" s="37"/>
      <c r="S200" s="37"/>
      <c r="T200" s="37"/>
      <c r="U200" s="37"/>
      <c r="V200" s="37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P200" s="30"/>
      <c r="AQ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</row>
    <row r="201" spans="1:53" s="4" customFormat="1" ht="1.5" hidden="1" customHeight="1" x14ac:dyDescent="0.25">
      <c r="A201" s="25"/>
      <c r="B201" s="38"/>
      <c r="C201" s="38"/>
      <c r="D201" s="38"/>
      <c r="E201" s="38"/>
      <c r="F201" s="38"/>
      <c r="G201" s="38"/>
      <c r="H201" s="38"/>
      <c r="I201" s="38"/>
      <c r="J201" s="36"/>
      <c r="K201" s="36"/>
      <c r="L201" s="36"/>
      <c r="M201" s="36"/>
      <c r="N201" s="36"/>
      <c r="O201" s="36"/>
      <c r="P201" s="36"/>
      <c r="Q201" s="36"/>
      <c r="R201" s="37"/>
      <c r="S201" s="37"/>
      <c r="T201" s="37"/>
      <c r="U201" s="37"/>
      <c r="V201" s="37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P201" s="30"/>
      <c r="AQ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</row>
    <row r="202" spans="1:53" s="4" customFormat="1" ht="7.5" hidden="1" customHeight="1" x14ac:dyDescent="0.25">
      <c r="A202" s="25"/>
      <c r="B202" s="38"/>
      <c r="C202" s="38"/>
      <c r="D202" s="38"/>
      <c r="E202" s="38"/>
      <c r="F202" s="38"/>
      <c r="G202" s="38"/>
      <c r="H202" s="38"/>
      <c r="I202" s="38"/>
      <c r="J202" s="36"/>
      <c r="K202" s="36"/>
      <c r="L202" s="36"/>
      <c r="M202" s="36"/>
      <c r="N202" s="36"/>
      <c r="O202" s="36"/>
      <c r="P202" s="36"/>
      <c r="Q202" s="36"/>
      <c r="R202" s="37"/>
      <c r="S202" s="37"/>
      <c r="T202" s="37"/>
      <c r="U202" s="37"/>
      <c r="V202" s="37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30"/>
      <c r="AN202" s="30"/>
      <c r="AO202" s="30"/>
      <c r="AP202" s="30"/>
      <c r="AQ202" s="30"/>
      <c r="AR202" s="30"/>
      <c r="AS202" s="30"/>
      <c r="AT202" s="30"/>
      <c r="AU202" s="30"/>
      <c r="AV202" s="30"/>
      <c r="AW202" s="30"/>
      <c r="AX202" s="30"/>
      <c r="AY202" s="30"/>
      <c r="AZ202" s="30"/>
      <c r="BA202" s="30"/>
    </row>
    <row r="203" spans="1:53" s="4" customFormat="1" ht="7.5" hidden="1" customHeight="1" x14ac:dyDescent="0.25">
      <c r="A203" s="25"/>
      <c r="B203" s="38"/>
      <c r="C203" s="38"/>
      <c r="D203" s="38"/>
      <c r="E203" s="38"/>
      <c r="F203" s="38"/>
      <c r="G203" s="38"/>
      <c r="H203" s="38"/>
      <c r="I203" s="38"/>
      <c r="J203" s="36"/>
      <c r="K203" s="36"/>
      <c r="L203" s="36"/>
      <c r="M203" s="36"/>
      <c r="N203" s="36"/>
      <c r="O203" s="36"/>
      <c r="P203" s="36"/>
      <c r="Q203" s="36"/>
      <c r="R203" s="37"/>
      <c r="S203" s="37"/>
      <c r="T203" s="37"/>
      <c r="U203" s="37"/>
      <c r="V203" s="37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</row>
    <row r="204" spans="1:53" s="4" customFormat="1" ht="7.5" hidden="1" customHeight="1" x14ac:dyDescent="0.25">
      <c r="A204" s="25"/>
      <c r="B204" s="38"/>
      <c r="C204" s="38"/>
      <c r="D204" s="38"/>
      <c r="E204" s="38"/>
      <c r="F204" s="38"/>
      <c r="G204" s="38"/>
      <c r="H204" s="38"/>
      <c r="I204" s="38"/>
      <c r="J204" s="36"/>
      <c r="K204" s="36"/>
      <c r="L204" s="36"/>
      <c r="M204" s="36"/>
      <c r="N204" s="36"/>
      <c r="O204" s="36"/>
      <c r="P204" s="36"/>
      <c r="Q204" s="36"/>
      <c r="R204" s="37"/>
      <c r="S204" s="37"/>
      <c r="T204" s="37"/>
      <c r="U204" s="37"/>
      <c r="V204" s="37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P204" s="30"/>
      <c r="AQ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</row>
    <row r="205" spans="1:53" s="4" customFormat="1" ht="7.5" hidden="1" customHeight="1" x14ac:dyDescent="0.25">
      <c r="A205" s="25"/>
      <c r="B205" s="38"/>
      <c r="C205" s="38"/>
      <c r="D205" s="38"/>
      <c r="E205" s="38"/>
      <c r="F205" s="38"/>
      <c r="G205" s="38"/>
      <c r="H205" s="38"/>
      <c r="I205" s="38"/>
      <c r="J205" s="36"/>
      <c r="K205" s="36"/>
      <c r="L205" s="36"/>
      <c r="M205" s="36"/>
      <c r="N205" s="36"/>
      <c r="O205" s="36"/>
      <c r="P205" s="36"/>
      <c r="Q205" s="36"/>
      <c r="R205" s="37"/>
      <c r="S205" s="37"/>
      <c r="T205" s="37"/>
      <c r="U205" s="37"/>
      <c r="V205" s="37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</row>
    <row r="206" spans="1:53" s="4" customFormat="1" ht="7.5" hidden="1" customHeight="1" x14ac:dyDescent="0.25">
      <c r="A206" s="25"/>
      <c r="B206" s="38"/>
      <c r="C206" s="38"/>
      <c r="D206" s="38"/>
      <c r="E206" s="38"/>
      <c r="F206" s="38"/>
      <c r="G206" s="38"/>
      <c r="H206" s="38"/>
      <c r="I206" s="38"/>
      <c r="J206" s="36"/>
      <c r="K206" s="36"/>
      <c r="L206" s="36"/>
      <c r="M206" s="36"/>
      <c r="N206" s="36"/>
      <c r="O206" s="36"/>
      <c r="P206" s="36"/>
      <c r="Q206" s="36"/>
      <c r="R206" s="37"/>
      <c r="S206" s="37"/>
      <c r="T206" s="37"/>
      <c r="U206" s="37"/>
      <c r="V206" s="37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</row>
    <row r="207" spans="1:53" s="4" customFormat="1" ht="7.5" hidden="1" customHeight="1" x14ac:dyDescent="0.25">
      <c r="A207" s="25"/>
      <c r="B207" s="38"/>
      <c r="C207" s="38"/>
      <c r="D207" s="38"/>
      <c r="E207" s="38"/>
      <c r="F207" s="38"/>
      <c r="G207" s="38"/>
      <c r="H207" s="38"/>
      <c r="I207" s="38"/>
      <c r="J207" s="36"/>
      <c r="K207" s="36"/>
      <c r="L207" s="36"/>
      <c r="M207" s="36"/>
      <c r="N207" s="36"/>
      <c r="O207" s="36"/>
      <c r="P207" s="36"/>
      <c r="Q207" s="36"/>
      <c r="R207" s="37"/>
      <c r="S207" s="37"/>
      <c r="T207" s="37"/>
      <c r="U207" s="37"/>
      <c r="V207" s="37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</row>
    <row r="208" spans="1:53" s="4" customFormat="1" ht="7.5" hidden="1" customHeight="1" x14ac:dyDescent="0.25">
      <c r="A208" s="25"/>
      <c r="B208" s="38"/>
      <c r="C208" s="38"/>
      <c r="D208" s="38"/>
      <c r="E208" s="38"/>
      <c r="F208" s="38"/>
      <c r="G208" s="38"/>
      <c r="H208" s="38"/>
      <c r="I208" s="38"/>
      <c r="J208" s="36"/>
      <c r="K208" s="36"/>
      <c r="L208" s="36"/>
      <c r="M208" s="36"/>
      <c r="N208" s="36"/>
      <c r="O208" s="36"/>
      <c r="P208" s="36"/>
      <c r="Q208" s="36"/>
      <c r="R208" s="37"/>
      <c r="S208" s="37"/>
      <c r="T208" s="37"/>
      <c r="U208" s="37"/>
      <c r="V208" s="37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  <c r="AW208" s="30"/>
      <c r="AX208" s="30"/>
      <c r="AY208" s="30"/>
      <c r="AZ208" s="30"/>
      <c r="BA208" s="30"/>
    </row>
    <row r="209" spans="1:53" s="4" customFormat="1" ht="7.5" hidden="1" customHeight="1" x14ac:dyDescent="0.25">
      <c r="A209" s="25"/>
      <c r="B209" s="38"/>
      <c r="C209" s="38"/>
      <c r="D209" s="38"/>
      <c r="E209" s="38"/>
      <c r="F209" s="38"/>
      <c r="G209" s="38"/>
      <c r="H209" s="38"/>
      <c r="I209" s="38"/>
      <c r="J209" s="36"/>
      <c r="K209" s="36"/>
      <c r="L209" s="36"/>
      <c r="M209" s="36"/>
      <c r="N209" s="36"/>
      <c r="O209" s="36"/>
      <c r="P209" s="36"/>
      <c r="Q209" s="36"/>
      <c r="R209" s="37"/>
      <c r="S209" s="37"/>
      <c r="T209" s="37"/>
      <c r="U209" s="37"/>
      <c r="V209" s="37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P209" s="30"/>
      <c r="AQ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</row>
    <row r="210" spans="1:53" s="4" customFormat="1" ht="7.5" hidden="1" customHeight="1" x14ac:dyDescent="0.25">
      <c r="A210" s="25"/>
      <c r="B210" s="38"/>
      <c r="C210" s="38"/>
      <c r="D210" s="38"/>
      <c r="E210" s="38"/>
      <c r="F210" s="38"/>
      <c r="G210" s="38"/>
      <c r="H210" s="38"/>
      <c r="I210" s="38"/>
      <c r="J210" s="36"/>
      <c r="K210" s="36"/>
      <c r="L210" s="36"/>
      <c r="M210" s="36"/>
      <c r="N210" s="36"/>
      <c r="O210" s="36"/>
      <c r="P210" s="36"/>
      <c r="Q210" s="36"/>
      <c r="R210" s="37"/>
      <c r="S210" s="37"/>
      <c r="T210" s="37"/>
      <c r="U210" s="37"/>
      <c r="V210" s="37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30"/>
      <c r="AN210" s="30"/>
      <c r="AO210" s="30"/>
      <c r="AP210" s="30"/>
      <c r="AQ210" s="30"/>
      <c r="AR210" s="30"/>
      <c r="AS210" s="30"/>
      <c r="AT210" s="30"/>
      <c r="AU210" s="30"/>
      <c r="AV210" s="30"/>
      <c r="AW210" s="30"/>
      <c r="AX210" s="30"/>
      <c r="AY210" s="30"/>
      <c r="AZ210" s="30"/>
      <c r="BA210" s="30"/>
    </row>
    <row r="211" spans="1:53" s="4" customFormat="1" ht="7.5" hidden="1" customHeight="1" x14ac:dyDescent="0.25">
      <c r="A211" s="25"/>
      <c r="B211" s="38"/>
      <c r="C211" s="38"/>
      <c r="D211" s="38"/>
      <c r="E211" s="38"/>
      <c r="F211" s="38"/>
      <c r="G211" s="38"/>
      <c r="H211" s="38"/>
      <c r="I211" s="38"/>
      <c r="J211" s="36"/>
      <c r="K211" s="36"/>
      <c r="L211" s="36"/>
      <c r="M211" s="36"/>
      <c r="N211" s="36"/>
      <c r="O211" s="36"/>
      <c r="P211" s="36"/>
      <c r="Q211" s="36"/>
      <c r="R211" s="37"/>
      <c r="S211" s="37"/>
      <c r="T211" s="37"/>
      <c r="U211" s="37"/>
      <c r="V211" s="37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P211" s="30"/>
      <c r="AQ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</row>
    <row r="212" spans="1:53" s="4" customFormat="1" ht="7.5" hidden="1" customHeight="1" x14ac:dyDescent="0.25">
      <c r="A212" s="25"/>
      <c r="B212" s="38"/>
      <c r="C212" s="38"/>
      <c r="D212" s="38"/>
      <c r="E212" s="38"/>
      <c r="F212" s="38"/>
      <c r="G212" s="38"/>
      <c r="H212" s="38"/>
      <c r="I212" s="38"/>
      <c r="J212" s="36"/>
      <c r="K212" s="36"/>
      <c r="L212" s="36"/>
      <c r="M212" s="36"/>
      <c r="N212" s="36"/>
      <c r="O212" s="36"/>
      <c r="P212" s="36"/>
      <c r="Q212" s="36"/>
      <c r="R212" s="37"/>
      <c r="S212" s="37"/>
      <c r="T212" s="37"/>
      <c r="U212" s="37"/>
      <c r="V212" s="37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</row>
    <row r="213" spans="1:53" s="4" customFormat="1" ht="7.5" hidden="1" customHeight="1" x14ac:dyDescent="0.25">
      <c r="A213" s="25"/>
      <c r="B213" s="38"/>
      <c r="C213" s="38"/>
      <c r="D213" s="38"/>
      <c r="E213" s="38"/>
      <c r="F213" s="38"/>
      <c r="G213" s="38"/>
      <c r="H213" s="38"/>
      <c r="I213" s="38"/>
      <c r="J213" s="36"/>
      <c r="K213" s="36"/>
      <c r="L213" s="36"/>
      <c r="M213" s="36"/>
      <c r="N213" s="36"/>
      <c r="O213" s="36"/>
      <c r="P213" s="36"/>
      <c r="Q213" s="36"/>
      <c r="R213" s="37"/>
      <c r="S213" s="37"/>
      <c r="T213" s="37"/>
      <c r="U213" s="37"/>
      <c r="V213" s="37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P213" s="30"/>
      <c r="AQ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</row>
    <row r="214" spans="1:53" s="4" customFormat="1" ht="7.5" hidden="1" customHeight="1" x14ac:dyDescent="0.25">
      <c r="A214" s="25"/>
      <c r="B214" s="38"/>
      <c r="C214" s="38"/>
      <c r="D214" s="38"/>
      <c r="E214" s="38"/>
      <c r="F214" s="38"/>
      <c r="G214" s="38"/>
      <c r="H214" s="38"/>
      <c r="I214" s="38"/>
      <c r="J214" s="36"/>
      <c r="K214" s="36"/>
      <c r="L214" s="36"/>
      <c r="M214" s="36"/>
      <c r="N214" s="36"/>
      <c r="O214" s="36"/>
      <c r="P214" s="36"/>
      <c r="Q214" s="36"/>
      <c r="R214" s="37"/>
      <c r="S214" s="37"/>
      <c r="T214" s="37"/>
      <c r="U214" s="37"/>
      <c r="V214" s="37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  <c r="AJ214" s="30"/>
      <c r="AK214" s="30"/>
      <c r="AL214" s="30"/>
      <c r="AM214" s="30"/>
      <c r="AN214" s="30"/>
      <c r="AO214" s="30"/>
      <c r="AP214" s="30"/>
      <c r="AQ214" s="30"/>
      <c r="AR214" s="30"/>
      <c r="AS214" s="30"/>
      <c r="AT214" s="30"/>
      <c r="AU214" s="30"/>
      <c r="AV214" s="30"/>
      <c r="AW214" s="30"/>
      <c r="AX214" s="30"/>
      <c r="AY214" s="30"/>
      <c r="AZ214" s="30"/>
      <c r="BA214" s="30"/>
    </row>
    <row r="215" spans="1:53" s="4" customFormat="1" ht="7.5" hidden="1" customHeight="1" x14ac:dyDescent="0.25">
      <c r="A215" s="25"/>
      <c r="B215" s="38"/>
      <c r="C215" s="38"/>
      <c r="D215" s="38"/>
      <c r="E215" s="38"/>
      <c r="F215" s="38"/>
      <c r="G215" s="38"/>
      <c r="H215" s="38"/>
      <c r="I215" s="38"/>
      <c r="J215" s="36"/>
      <c r="K215" s="36"/>
      <c r="L215" s="36"/>
      <c r="M215" s="36"/>
      <c r="N215" s="36"/>
      <c r="O215" s="36"/>
      <c r="P215" s="36"/>
      <c r="Q215" s="36"/>
      <c r="R215" s="37"/>
      <c r="S215" s="37"/>
      <c r="T215" s="37"/>
      <c r="U215" s="37"/>
      <c r="V215" s="37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</row>
    <row r="216" spans="1:53" s="4" customFormat="1" ht="7.5" hidden="1" customHeight="1" x14ac:dyDescent="0.25">
      <c r="A216" s="25"/>
      <c r="B216" s="38"/>
      <c r="C216" s="38"/>
      <c r="D216" s="38"/>
      <c r="E216" s="38"/>
      <c r="F216" s="38"/>
      <c r="G216" s="38"/>
      <c r="H216" s="38"/>
      <c r="I216" s="38"/>
      <c r="J216" s="36"/>
      <c r="K216" s="36"/>
      <c r="L216" s="36"/>
      <c r="M216" s="36"/>
      <c r="N216" s="36"/>
      <c r="O216" s="36"/>
      <c r="P216" s="36"/>
      <c r="Q216" s="36"/>
      <c r="R216" s="37"/>
      <c r="S216" s="37"/>
      <c r="T216" s="37"/>
      <c r="U216" s="37"/>
      <c r="V216" s="37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</row>
    <row r="217" spans="1:53" s="4" customFormat="1" ht="7.5" hidden="1" customHeight="1" x14ac:dyDescent="0.25">
      <c r="A217" s="25"/>
      <c r="B217" s="38"/>
      <c r="C217" s="38"/>
      <c r="D217" s="38"/>
      <c r="E217" s="38"/>
      <c r="F217" s="38"/>
      <c r="G217" s="38"/>
      <c r="H217" s="38"/>
      <c r="I217" s="38"/>
      <c r="J217" s="36"/>
      <c r="K217" s="36"/>
      <c r="L217" s="36"/>
      <c r="M217" s="36"/>
      <c r="N217" s="36"/>
      <c r="O217" s="36"/>
      <c r="P217" s="36"/>
      <c r="Q217" s="36"/>
      <c r="R217" s="37"/>
      <c r="S217" s="37"/>
      <c r="T217" s="37"/>
      <c r="U217" s="37"/>
      <c r="V217" s="37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</row>
    <row r="218" spans="1:53" s="4" customFormat="1" ht="7.5" hidden="1" customHeight="1" x14ac:dyDescent="0.25">
      <c r="A218" s="25"/>
      <c r="B218" s="38"/>
      <c r="C218" s="38"/>
      <c r="D218" s="38"/>
      <c r="E218" s="38"/>
      <c r="F218" s="38"/>
      <c r="G218" s="38"/>
      <c r="H218" s="38"/>
      <c r="I218" s="38"/>
      <c r="J218" s="36"/>
      <c r="K218" s="36"/>
      <c r="L218" s="36"/>
      <c r="M218" s="36"/>
      <c r="N218" s="36"/>
      <c r="O218" s="36"/>
      <c r="P218" s="36"/>
      <c r="Q218" s="36"/>
      <c r="R218" s="37"/>
      <c r="S218" s="37"/>
      <c r="T218" s="37"/>
      <c r="U218" s="37"/>
      <c r="V218" s="37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</row>
    <row r="219" spans="1:53" s="4" customFormat="1" ht="7.5" hidden="1" customHeight="1" x14ac:dyDescent="0.25">
      <c r="A219" s="25"/>
      <c r="B219" s="38"/>
      <c r="C219" s="38"/>
      <c r="D219" s="38"/>
      <c r="E219" s="38"/>
      <c r="F219" s="38"/>
      <c r="G219" s="38"/>
      <c r="H219" s="38"/>
      <c r="I219" s="38"/>
      <c r="J219" s="36"/>
      <c r="K219" s="36"/>
      <c r="L219" s="36"/>
      <c r="M219" s="36"/>
      <c r="N219" s="36"/>
      <c r="O219" s="36"/>
      <c r="P219" s="36"/>
      <c r="Q219" s="36"/>
      <c r="R219" s="37"/>
      <c r="S219" s="37"/>
      <c r="T219" s="37"/>
      <c r="U219" s="37"/>
      <c r="V219" s="37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P219" s="30"/>
      <c r="AQ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</row>
    <row r="220" spans="1:53" s="4" customFormat="1" ht="7.5" hidden="1" customHeight="1" x14ac:dyDescent="0.25">
      <c r="A220" s="25"/>
      <c r="B220" s="38"/>
      <c r="C220" s="38"/>
      <c r="D220" s="38"/>
      <c r="E220" s="38"/>
      <c r="F220" s="38"/>
      <c r="G220" s="38"/>
      <c r="H220" s="38"/>
      <c r="I220" s="38"/>
      <c r="J220" s="36"/>
      <c r="K220" s="36"/>
      <c r="L220" s="36"/>
      <c r="M220" s="36"/>
      <c r="N220" s="36"/>
      <c r="O220" s="36"/>
      <c r="P220" s="36"/>
      <c r="Q220" s="36"/>
      <c r="R220" s="37"/>
      <c r="S220" s="37"/>
      <c r="T220" s="37"/>
      <c r="U220" s="37"/>
      <c r="V220" s="37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</row>
    <row r="221" spans="1:53" s="4" customFormat="1" ht="7.5" hidden="1" customHeight="1" x14ac:dyDescent="0.25">
      <c r="A221" s="25"/>
      <c r="B221" s="38"/>
      <c r="C221" s="38"/>
      <c r="D221" s="38"/>
      <c r="E221" s="38"/>
      <c r="F221" s="38"/>
      <c r="G221" s="38"/>
      <c r="H221" s="38"/>
      <c r="I221" s="38"/>
      <c r="J221" s="36"/>
      <c r="K221" s="36"/>
      <c r="L221" s="36"/>
      <c r="M221" s="36"/>
      <c r="N221" s="36"/>
      <c r="O221" s="36"/>
      <c r="P221" s="36"/>
      <c r="Q221" s="36"/>
      <c r="R221" s="37"/>
      <c r="S221" s="37"/>
      <c r="T221" s="37"/>
      <c r="U221" s="37"/>
      <c r="V221" s="37"/>
      <c r="W221" s="30"/>
      <c r="X221" s="30"/>
      <c r="Y221" s="30"/>
      <c r="Z221" s="30"/>
      <c r="AA221" s="30"/>
      <c r="AB221" s="30"/>
      <c r="AC221" s="30"/>
      <c r="AD221" s="30"/>
      <c r="AE221" s="30"/>
      <c r="AF221" s="30"/>
      <c r="AG221" s="30"/>
      <c r="AH221" s="30"/>
      <c r="AI221" s="30"/>
      <c r="AJ221" s="30"/>
      <c r="AK221" s="30"/>
      <c r="AL221" s="30"/>
      <c r="AM221" s="30"/>
      <c r="AN221" s="30"/>
      <c r="AO221" s="30"/>
      <c r="AP221" s="30"/>
      <c r="AQ221" s="30"/>
      <c r="AR221" s="30"/>
      <c r="AS221" s="30"/>
      <c r="AT221" s="30"/>
      <c r="AU221" s="30"/>
      <c r="AV221" s="30"/>
      <c r="AW221" s="30"/>
      <c r="AX221" s="30"/>
      <c r="AY221" s="30"/>
      <c r="AZ221" s="30"/>
      <c r="BA221" s="30"/>
    </row>
    <row r="222" spans="1:53" s="4" customFormat="1" ht="7.5" hidden="1" customHeight="1" x14ac:dyDescent="0.25">
      <c r="A222" s="25"/>
      <c r="B222" s="38"/>
      <c r="C222" s="38"/>
      <c r="D222" s="38"/>
      <c r="E222" s="38"/>
      <c r="F222" s="38"/>
      <c r="G222" s="38"/>
      <c r="H222" s="38"/>
      <c r="I222" s="38"/>
      <c r="J222" s="36"/>
      <c r="K222" s="36"/>
      <c r="L222" s="36"/>
      <c r="M222" s="36"/>
      <c r="N222" s="36"/>
      <c r="O222" s="36"/>
      <c r="P222" s="36"/>
      <c r="Q222" s="36"/>
      <c r="R222" s="37"/>
      <c r="S222" s="37"/>
      <c r="T222" s="37"/>
      <c r="U222" s="37"/>
      <c r="V222" s="37"/>
      <c r="W222" s="30"/>
      <c r="X222" s="30"/>
      <c r="Y222" s="30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</row>
    <row r="223" spans="1:53" s="4" customFormat="1" ht="7.5" hidden="1" customHeight="1" x14ac:dyDescent="0.25">
      <c r="A223" s="25"/>
      <c r="B223" s="38"/>
      <c r="C223" s="38"/>
      <c r="D223" s="38"/>
      <c r="E223" s="38"/>
      <c r="F223" s="38"/>
      <c r="G223" s="38"/>
      <c r="H223" s="38"/>
      <c r="I223" s="38"/>
      <c r="J223" s="36"/>
      <c r="K223" s="36"/>
      <c r="L223" s="36"/>
      <c r="M223" s="36"/>
      <c r="N223" s="36"/>
      <c r="O223" s="36"/>
      <c r="P223" s="36"/>
      <c r="Q223" s="36"/>
      <c r="R223" s="37"/>
      <c r="S223" s="37"/>
      <c r="T223" s="37"/>
      <c r="U223" s="37"/>
      <c r="V223" s="37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0"/>
      <c r="AQ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</row>
    <row r="224" spans="1:53" s="4" customFormat="1" ht="7.5" hidden="1" customHeight="1" x14ac:dyDescent="0.25">
      <c r="A224" s="25"/>
      <c r="B224" s="38"/>
      <c r="C224" s="38"/>
      <c r="D224" s="38"/>
      <c r="E224" s="38"/>
      <c r="F224" s="38"/>
      <c r="G224" s="38"/>
      <c r="H224" s="38"/>
      <c r="I224" s="38"/>
      <c r="J224" s="36"/>
      <c r="K224" s="36"/>
      <c r="L224" s="36"/>
      <c r="M224" s="36"/>
      <c r="N224" s="36"/>
      <c r="O224" s="36"/>
      <c r="P224" s="36"/>
      <c r="Q224" s="36"/>
      <c r="R224" s="37"/>
      <c r="S224" s="37"/>
      <c r="T224" s="37"/>
      <c r="U224" s="37"/>
      <c r="V224" s="37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P224" s="30"/>
      <c r="AQ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</row>
    <row r="225" spans="1:53" s="4" customFormat="1" ht="7.5" hidden="1" customHeight="1" x14ac:dyDescent="0.25">
      <c r="A225" s="25"/>
      <c r="B225" s="38"/>
      <c r="C225" s="38"/>
      <c r="D225" s="38"/>
      <c r="E225" s="38"/>
      <c r="F225" s="38"/>
      <c r="G225" s="38"/>
      <c r="H225" s="38"/>
      <c r="I225" s="38"/>
      <c r="J225" s="36"/>
      <c r="K225" s="36"/>
      <c r="L225" s="36"/>
      <c r="M225" s="36"/>
      <c r="N225" s="36"/>
      <c r="O225" s="36"/>
      <c r="P225" s="36"/>
      <c r="Q225" s="36"/>
      <c r="R225" s="37"/>
      <c r="S225" s="37"/>
      <c r="T225" s="37"/>
      <c r="U225" s="37"/>
      <c r="V225" s="37"/>
      <c r="W225" s="30"/>
      <c r="X225" s="30"/>
      <c r="Y225" s="30"/>
      <c r="Z225" s="30"/>
      <c r="AA225" s="30"/>
      <c r="AB225" s="30"/>
      <c r="AC225" s="30"/>
      <c r="AD225" s="30"/>
      <c r="AE225" s="30"/>
      <c r="AF225" s="30"/>
      <c r="AG225" s="30"/>
      <c r="AH225" s="30"/>
      <c r="AI225" s="30"/>
      <c r="AJ225" s="30"/>
      <c r="AK225" s="30"/>
      <c r="AL225" s="30"/>
      <c r="AM225" s="30"/>
      <c r="AN225" s="30"/>
      <c r="AO225" s="30"/>
      <c r="AP225" s="30"/>
      <c r="AQ225" s="30"/>
      <c r="AR225" s="30"/>
      <c r="AS225" s="30"/>
      <c r="AT225" s="30"/>
      <c r="AU225" s="30"/>
      <c r="AV225" s="30"/>
      <c r="AW225" s="30"/>
      <c r="AX225" s="30"/>
      <c r="AY225" s="30"/>
      <c r="AZ225" s="30"/>
      <c r="BA225" s="30"/>
    </row>
    <row r="226" spans="1:53" s="4" customFormat="1" ht="7.5" hidden="1" customHeight="1" x14ac:dyDescent="0.25">
      <c r="A226" s="25"/>
      <c r="B226" s="38"/>
      <c r="C226" s="38"/>
      <c r="D226" s="38"/>
      <c r="E226" s="38"/>
      <c r="F226" s="38"/>
      <c r="G226" s="38"/>
      <c r="H226" s="38"/>
      <c r="I226" s="38"/>
      <c r="J226" s="36"/>
      <c r="K226" s="36"/>
      <c r="L226" s="36"/>
      <c r="M226" s="36"/>
      <c r="N226" s="36"/>
      <c r="O226" s="36"/>
      <c r="P226" s="36"/>
      <c r="Q226" s="36"/>
      <c r="R226" s="37"/>
      <c r="S226" s="37"/>
      <c r="T226" s="37"/>
      <c r="U226" s="37"/>
      <c r="V226" s="37"/>
      <c r="W226" s="30"/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P226" s="30"/>
      <c r="AQ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</row>
    <row r="227" spans="1:53" s="4" customFormat="1" ht="7.5" hidden="1" customHeight="1" x14ac:dyDescent="0.25">
      <c r="A227" s="25"/>
      <c r="B227" s="38"/>
      <c r="C227" s="38"/>
      <c r="D227" s="38"/>
      <c r="E227" s="38"/>
      <c r="F227" s="38"/>
      <c r="G227" s="38"/>
      <c r="H227" s="38"/>
      <c r="I227" s="38"/>
      <c r="J227" s="36"/>
      <c r="K227" s="36"/>
      <c r="L227" s="36"/>
      <c r="M227" s="36"/>
      <c r="N227" s="36"/>
      <c r="O227" s="36"/>
      <c r="P227" s="36"/>
      <c r="Q227" s="36"/>
      <c r="R227" s="37"/>
      <c r="S227" s="37"/>
      <c r="T227" s="37"/>
      <c r="U227" s="37"/>
      <c r="V227" s="37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</row>
    <row r="228" spans="1:53" s="4" customFormat="1" ht="7.5" hidden="1" customHeight="1" x14ac:dyDescent="0.25">
      <c r="A228" s="25"/>
      <c r="B228" s="38"/>
      <c r="C228" s="38"/>
      <c r="D228" s="38"/>
      <c r="E228" s="38"/>
      <c r="F228" s="38"/>
      <c r="G228" s="38"/>
      <c r="H228" s="38"/>
      <c r="I228" s="38"/>
      <c r="J228" s="36"/>
      <c r="K228" s="36"/>
      <c r="L228" s="36"/>
      <c r="M228" s="36"/>
      <c r="N228" s="36"/>
      <c r="O228" s="36"/>
      <c r="P228" s="36"/>
      <c r="Q228" s="36"/>
      <c r="R228" s="37"/>
      <c r="S228" s="37"/>
      <c r="T228" s="37"/>
      <c r="U228" s="37"/>
      <c r="V228" s="37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</row>
    <row r="229" spans="1:53" s="4" customFormat="1" ht="33" hidden="1" customHeight="1" x14ac:dyDescent="0.25">
      <c r="A229" s="25"/>
      <c r="B229" s="346"/>
      <c r="C229" s="346"/>
      <c r="D229" s="346"/>
      <c r="E229" s="346"/>
      <c r="F229" s="346"/>
      <c r="G229" s="346"/>
      <c r="H229" s="346"/>
      <c r="I229" s="346"/>
      <c r="J229" s="346"/>
      <c r="K229" s="346"/>
      <c r="L229" s="346"/>
      <c r="M229" s="346"/>
      <c r="N229" s="346"/>
      <c r="O229" s="346"/>
      <c r="P229" s="346"/>
      <c r="Q229" s="346"/>
      <c r="R229" s="346"/>
      <c r="S229" s="346"/>
      <c r="T229" s="346"/>
      <c r="U229" s="346"/>
      <c r="V229" s="346"/>
      <c r="W229" s="346"/>
      <c r="X229" s="346"/>
      <c r="Y229" s="346"/>
      <c r="Z229" s="346"/>
      <c r="AA229" s="346"/>
      <c r="AB229" s="346"/>
      <c r="AC229" s="346"/>
      <c r="AD229" s="346"/>
      <c r="AE229" s="346"/>
      <c r="AF229" s="346"/>
      <c r="AG229" s="346"/>
      <c r="AH229" s="346"/>
      <c r="AI229" s="346"/>
      <c r="AJ229" s="346"/>
      <c r="AK229" s="346"/>
      <c r="AL229" s="346"/>
      <c r="AM229" s="346"/>
      <c r="AN229" s="346"/>
      <c r="AO229" s="346"/>
      <c r="AP229" s="346"/>
      <c r="AQ229" s="346"/>
      <c r="AR229" s="346"/>
      <c r="AS229" s="346"/>
      <c r="AT229" s="346"/>
      <c r="AU229" s="346"/>
      <c r="AV229" s="346"/>
      <c r="AW229" s="346"/>
      <c r="AX229" s="346"/>
      <c r="AY229" s="346"/>
      <c r="AZ229" s="346"/>
      <c r="BA229" s="30"/>
    </row>
  </sheetData>
  <customSheetViews>
    <customSheetView guid="{70A697AF-1CA5-4D3F-8407-514345120793}" scale="120" showPageBreaks="1" showGridLines="0" printArea="1" hiddenRows="1" view="pageBreakPreview" topLeftCell="A543">
      <selection activeCell="BZ562" sqref="BZ562"/>
      <rowBreaks count="33" manualBreakCount="33">
        <brk id="26" max="51" man="1"/>
        <brk id="44" max="51" man="1"/>
        <brk id="69" max="51" man="1"/>
        <brk id="94" max="51" man="1"/>
        <brk id="119" max="51" man="1"/>
        <brk id="144" max="51" man="1"/>
        <brk id="169" max="51" man="1"/>
        <brk id="181" max="51" man="1"/>
        <brk id="191" max="51" man="1"/>
        <brk id="203" max="51" man="1"/>
        <brk id="215" max="51" man="1"/>
        <brk id="226" max="51" man="1"/>
        <brk id="237" max="51" man="1"/>
        <brk id="249" max="51" man="1"/>
        <brk id="260" max="51" man="1"/>
        <brk id="271" max="51" man="1"/>
        <brk id="283" max="51" man="1"/>
        <brk id="294" max="51" man="1"/>
        <brk id="304" max="51" man="1"/>
        <brk id="321" max="51" man="1"/>
        <brk id="336" max="51" man="1"/>
        <brk id="351" max="51" man="1"/>
        <brk id="363" max="51" man="1"/>
        <brk id="374" max="51" man="1"/>
        <brk id="385" max="51" man="1"/>
        <brk id="426" max="51" man="1"/>
        <brk id="450" max="51" man="1"/>
        <brk id="463" max="51" man="1"/>
        <brk id="477" max="51" man="1"/>
        <brk id="489" max="51" man="1"/>
        <brk id="503" max="51" man="1"/>
        <brk id="522" max="51" man="1"/>
        <brk id="541" max="51" man="1"/>
      </rowBreaks>
      <pageMargins left="0.59055118110236227" right="0.39370078740157483" top="0.59055118110236227" bottom="0.39370078740157483" header="0.31496062992125984" footer="0"/>
      <pageSetup paperSize="9" fitToHeight="0" orientation="landscape" r:id="rId1"/>
    </customSheetView>
    <customSheetView guid="{C0081A74-6DD7-42E9-95F4-9E179053FC90}" showPageBreaks="1" showGridLines="0" printArea="1" hiddenRows="1" view="pageBreakPreview" topLeftCell="A540">
      <selection activeCell="A761" sqref="A761:XFD761"/>
      <rowBreaks count="33" manualBreakCount="33">
        <brk id="26" max="51" man="1"/>
        <brk id="44" max="51" man="1"/>
        <brk id="69" max="51" man="1"/>
        <brk id="94" max="51" man="1"/>
        <brk id="119" max="51" man="1"/>
        <brk id="144" max="51" man="1"/>
        <brk id="169" max="51" man="1"/>
        <brk id="181" max="51" man="1"/>
        <brk id="191" max="51" man="1"/>
        <brk id="203" max="51" man="1"/>
        <brk id="215" max="51" man="1"/>
        <brk id="226" max="51" man="1"/>
        <brk id="237" max="51" man="1"/>
        <brk id="249" max="51" man="1"/>
        <brk id="260" max="51" man="1"/>
        <brk id="271" max="51" man="1"/>
        <brk id="283" max="51" man="1"/>
        <brk id="294" max="51" man="1"/>
        <brk id="304" max="51" man="1"/>
        <brk id="321" max="51" man="1"/>
        <brk id="336" max="51" man="1"/>
        <brk id="351" max="51" man="1"/>
        <brk id="363" max="51" man="1"/>
        <brk id="374" max="51" man="1"/>
        <brk id="385" max="51" man="1"/>
        <brk id="426" max="51" man="1"/>
        <brk id="450" max="51" man="1"/>
        <brk id="463" max="51" man="1"/>
        <brk id="477" max="51" man="1"/>
        <brk id="489" max="51" man="1"/>
        <brk id="503" max="51" man="1"/>
        <brk id="522" max="51" man="1"/>
        <brk id="541" max="51" man="1"/>
      </rowBreaks>
      <pageMargins left="0.59055118110236227" right="0.39370078740157483" top="0.59055118110236227" bottom="0.39370078740157483" header="0.31496062992125984" footer="0"/>
      <pageSetup paperSize="9" fitToHeight="0" orientation="landscape" r:id="rId2"/>
    </customSheetView>
    <customSheetView guid="{7CF8CC10-6552-45AF-82E6-31CC01BC22D4}" showPageBreaks="1" showGridLines="0" printArea="1" hiddenRows="1" view="pageBreakPreview" topLeftCell="A549">
      <selection activeCell="AG568" sqref="AG568"/>
      <rowBreaks count="33" manualBreakCount="33">
        <brk id="26" max="51" man="1"/>
        <brk id="44" max="51" man="1"/>
        <brk id="69" max="51" man="1"/>
        <brk id="94" max="51" man="1"/>
        <brk id="119" max="51" man="1"/>
        <brk id="144" max="51" man="1"/>
        <brk id="169" max="51" man="1"/>
        <brk id="181" max="51" man="1"/>
        <brk id="191" max="51" man="1"/>
        <brk id="203" max="51" man="1"/>
        <brk id="215" max="51" man="1"/>
        <brk id="226" max="51" man="1"/>
        <brk id="237" max="51" man="1"/>
        <brk id="249" max="51" man="1"/>
        <brk id="260" max="51" man="1"/>
        <brk id="271" max="51" man="1"/>
        <brk id="283" max="51" man="1"/>
        <brk id="294" max="51" man="1"/>
        <brk id="304" max="51" man="1"/>
        <brk id="321" max="51" man="1"/>
        <brk id="336" max="51" man="1"/>
        <brk id="351" max="51" man="1"/>
        <brk id="363" max="51" man="1"/>
        <brk id="374" max="51" man="1"/>
        <brk id="385" max="51" man="1"/>
        <brk id="426" max="51" man="1"/>
        <brk id="450" max="51" man="1"/>
        <brk id="463" max="51" man="1"/>
        <brk id="477" max="51" man="1"/>
        <brk id="489" max="51" man="1"/>
        <brk id="503" max="51" man="1"/>
        <brk id="522" max="51" man="1"/>
        <brk id="541" max="51" man="1"/>
      </rowBreaks>
      <pageMargins left="0.59055118110236227" right="0.39370078740157483" top="0.59055118110236227" bottom="0.39370078740157483" header="0.31496062992125984" footer="0"/>
      <pageSetup paperSize="9" scale="93" fitToHeight="0" orientation="landscape" r:id="rId3"/>
    </customSheetView>
    <customSheetView guid="{D2FFEDD4-5BBE-4239-8BF2-120B2EA33092}" showPageBreaks="1" showGridLines="0" printArea="1" hiddenRows="1" view="pageBreakPreview" topLeftCell="A540">
      <selection activeCell="B545" sqref="B545:AZ551"/>
      <rowBreaks count="33" manualBreakCount="33">
        <brk id="26" max="51" man="1"/>
        <brk id="44" max="51" man="1"/>
        <brk id="69" max="51" man="1"/>
        <brk id="94" max="51" man="1"/>
        <brk id="119" max="51" man="1"/>
        <brk id="144" max="51" man="1"/>
        <brk id="169" max="51" man="1"/>
        <brk id="181" max="51" man="1"/>
        <brk id="191" max="51" man="1"/>
        <brk id="203" max="51" man="1"/>
        <brk id="215" max="51" man="1"/>
        <brk id="226" max="51" man="1"/>
        <brk id="237" max="51" man="1"/>
        <brk id="249" max="51" man="1"/>
        <brk id="260" max="51" man="1"/>
        <brk id="271" max="51" man="1"/>
        <brk id="283" max="51" man="1"/>
        <brk id="294" max="51" man="1"/>
        <brk id="304" max="51" man="1"/>
        <brk id="321" max="51" man="1"/>
        <brk id="336" max="51" man="1"/>
        <brk id="351" max="51" man="1"/>
        <brk id="363" max="51" man="1"/>
        <brk id="374" max="51" man="1"/>
        <brk id="385" max="51" man="1"/>
        <brk id="426" max="51" man="1"/>
        <brk id="450" max="51" man="1"/>
        <brk id="463" max="51" man="1"/>
        <brk id="477" max="51" man="1"/>
        <brk id="489" max="51" man="1"/>
        <brk id="503" max="51" man="1"/>
        <brk id="522" max="51" man="1"/>
        <brk id="541" max="51" man="1"/>
      </rowBreaks>
      <pageMargins left="0.59055118110236227" right="0.39370078740157483" top="0.59055118110236227" bottom="0.39370078740157483" header="0.31496062992125984" footer="0"/>
      <pageSetup paperSize="9" fitToHeight="0" orientation="landscape" r:id="rId4"/>
    </customSheetView>
  </customSheetViews>
  <mergeCells count="212">
    <mergeCell ref="AJ11:AQ11"/>
    <mergeCell ref="AR11:AZ11"/>
    <mergeCell ref="AJ32:AZ32"/>
    <mergeCell ref="AC20:AI20"/>
    <mergeCell ref="AJ20:AQ20"/>
    <mergeCell ref="A1:AZ1"/>
    <mergeCell ref="A5:A8"/>
    <mergeCell ref="B5:S8"/>
    <mergeCell ref="B9:S9"/>
    <mergeCell ref="B10:S10"/>
    <mergeCell ref="B3:AZ3"/>
    <mergeCell ref="T10:AB10"/>
    <mergeCell ref="AC10:AI10"/>
    <mergeCell ref="AJ10:AQ10"/>
    <mergeCell ref="AR10:AZ10"/>
    <mergeCell ref="A16:A19"/>
    <mergeCell ref="B16:S19"/>
    <mergeCell ref="B20:S20"/>
    <mergeCell ref="B23:S23"/>
    <mergeCell ref="B22:S22"/>
    <mergeCell ref="B21:S21"/>
    <mergeCell ref="B32:F32"/>
    <mergeCell ref="G28:Q31"/>
    <mergeCell ref="G32:Q32"/>
    <mergeCell ref="T5:AB8"/>
    <mergeCell ref="AC5:AI8"/>
    <mergeCell ref="AC32:AI32"/>
    <mergeCell ref="AC28:AI31"/>
    <mergeCell ref="T9:AB9"/>
    <mergeCell ref="AC9:AI9"/>
    <mergeCell ref="T22:AB22"/>
    <mergeCell ref="AC22:AI22"/>
    <mergeCell ref="T16:AB19"/>
    <mergeCell ref="AC16:AI19"/>
    <mergeCell ref="R32:AB32"/>
    <mergeCell ref="B24:S24"/>
    <mergeCell ref="A26:AZ26"/>
    <mergeCell ref="AJ28:AZ31"/>
    <mergeCell ref="AC24:AI24"/>
    <mergeCell ref="AJ24:AQ24"/>
    <mergeCell ref="AJ5:AQ8"/>
    <mergeCell ref="AR5:AZ8"/>
    <mergeCell ref="AJ9:AQ9"/>
    <mergeCell ref="AR9:AZ9"/>
    <mergeCell ref="AJ22:AQ22"/>
    <mergeCell ref="AR20:AZ20"/>
    <mergeCell ref="AJ16:AQ19"/>
    <mergeCell ref="AR16:AZ19"/>
    <mergeCell ref="AC12:AI12"/>
    <mergeCell ref="AC36:AI36"/>
    <mergeCell ref="AC34:AI34"/>
    <mergeCell ref="AC33:AI33"/>
    <mergeCell ref="R33:AB33"/>
    <mergeCell ref="R28:AB31"/>
    <mergeCell ref="T20:AB20"/>
    <mergeCell ref="T24:AB24"/>
    <mergeCell ref="B11:S11"/>
    <mergeCell ref="B12:S12"/>
    <mergeCell ref="AC35:AI35"/>
    <mergeCell ref="B33:F33"/>
    <mergeCell ref="G33:Q33"/>
    <mergeCell ref="B28:F31"/>
    <mergeCell ref="G34:Q34"/>
    <mergeCell ref="G35:Q35"/>
    <mergeCell ref="G36:Q36"/>
    <mergeCell ref="B36:F36"/>
    <mergeCell ref="B35:F35"/>
    <mergeCell ref="B34:F34"/>
    <mergeCell ref="T11:AB11"/>
    <mergeCell ref="AC11:AI11"/>
    <mergeCell ref="B229:AZ229"/>
    <mergeCell ref="AJ12:AQ12"/>
    <mergeCell ref="AR12:AZ12"/>
    <mergeCell ref="T23:AB23"/>
    <mergeCell ref="AC23:AI23"/>
    <mergeCell ref="AJ23:AQ23"/>
    <mergeCell ref="AR23:AZ23"/>
    <mergeCell ref="AR22:AZ22"/>
    <mergeCell ref="T21:AB21"/>
    <mergeCell ref="B14:AZ14"/>
    <mergeCell ref="AR24:AZ24"/>
    <mergeCell ref="AJ21:AQ21"/>
    <mergeCell ref="AR21:AZ21"/>
    <mergeCell ref="AC21:AI21"/>
    <mergeCell ref="AJ36:AZ36"/>
    <mergeCell ref="AJ33:AZ33"/>
    <mergeCell ref="AJ34:AZ34"/>
    <mergeCell ref="AJ35:AZ35"/>
    <mergeCell ref="R34:AB34"/>
    <mergeCell ref="R35:AB35"/>
    <mergeCell ref="R36:AB36"/>
    <mergeCell ref="T12:AB12"/>
    <mergeCell ref="B44:D44"/>
    <mergeCell ref="E44:AB44"/>
    <mergeCell ref="AC44:AJ44"/>
    <mergeCell ref="AK44:AR44"/>
    <mergeCell ref="AS44:AZ44"/>
    <mergeCell ref="A38:AZ38"/>
    <mergeCell ref="B41:D43"/>
    <mergeCell ref="E41:AB43"/>
    <mergeCell ref="AC41:AJ43"/>
    <mergeCell ref="AK41:AR43"/>
    <mergeCell ref="AS41:AZ43"/>
    <mergeCell ref="B46:D46"/>
    <mergeCell ref="E46:AB46"/>
    <mergeCell ref="AC46:AJ46"/>
    <mergeCell ref="AK46:AR46"/>
    <mergeCell ref="AS46:AZ46"/>
    <mergeCell ref="B45:D45"/>
    <mergeCell ref="E45:AB45"/>
    <mergeCell ref="AC45:AJ45"/>
    <mergeCell ref="AK45:AR45"/>
    <mergeCell ref="AS45:AZ45"/>
    <mergeCell ref="AC48:AJ48"/>
    <mergeCell ref="AK48:AR48"/>
    <mergeCell ref="AS48:AZ48"/>
    <mergeCell ref="B47:D47"/>
    <mergeCell ref="E47:AB47"/>
    <mergeCell ref="AC47:AJ47"/>
    <mergeCell ref="AK47:AR47"/>
    <mergeCell ref="AS47:AZ47"/>
    <mergeCell ref="B48:AB48"/>
    <mergeCell ref="B54:D54"/>
    <mergeCell ref="E54:AB54"/>
    <mergeCell ref="AC54:AJ54"/>
    <mergeCell ref="AK54:AR54"/>
    <mergeCell ref="AS54:AZ54"/>
    <mergeCell ref="B50:AZ50"/>
    <mergeCell ref="B51:D53"/>
    <mergeCell ref="E51:AB53"/>
    <mergeCell ref="AC51:AJ53"/>
    <mergeCell ref="AK51:AR53"/>
    <mergeCell ref="AS51:AZ53"/>
    <mergeCell ref="B56:D56"/>
    <mergeCell ref="E56:AB56"/>
    <mergeCell ref="AC56:AJ56"/>
    <mergeCell ref="AK56:AR56"/>
    <mergeCell ref="AS56:AZ56"/>
    <mergeCell ref="B55:D55"/>
    <mergeCell ref="E55:AB55"/>
    <mergeCell ref="AC55:AJ55"/>
    <mergeCell ref="AK55:AR55"/>
    <mergeCell ref="AS55:AZ55"/>
    <mergeCell ref="AC58:AJ58"/>
    <mergeCell ref="AK58:AR58"/>
    <mergeCell ref="AS58:AZ58"/>
    <mergeCell ref="B57:D57"/>
    <mergeCell ref="E57:AB57"/>
    <mergeCell ref="AC57:AJ57"/>
    <mergeCell ref="AK57:AR57"/>
    <mergeCell ref="AS57:AZ57"/>
    <mergeCell ref="B58:AB58"/>
    <mergeCell ref="B64:D64"/>
    <mergeCell ref="E64:AB64"/>
    <mergeCell ref="AC64:AJ64"/>
    <mergeCell ref="AK64:AR64"/>
    <mergeCell ref="AS64:AZ64"/>
    <mergeCell ref="B60:AZ60"/>
    <mergeCell ref="B61:D63"/>
    <mergeCell ref="E61:AB63"/>
    <mergeCell ref="AC61:AJ63"/>
    <mergeCell ref="AK61:AR63"/>
    <mergeCell ref="AS61:AZ63"/>
    <mergeCell ref="B66:D66"/>
    <mergeCell ref="E66:AB66"/>
    <mergeCell ref="AC66:AJ66"/>
    <mergeCell ref="AK66:AR66"/>
    <mergeCell ref="AS66:AZ66"/>
    <mergeCell ref="B65:D65"/>
    <mergeCell ref="E65:AB65"/>
    <mergeCell ref="AC65:AJ65"/>
    <mergeCell ref="AK65:AR65"/>
    <mergeCell ref="AS65:AZ65"/>
    <mergeCell ref="AC68:AJ68"/>
    <mergeCell ref="AK68:AR68"/>
    <mergeCell ref="AS68:AZ68"/>
    <mergeCell ref="B67:D67"/>
    <mergeCell ref="E67:AB67"/>
    <mergeCell ref="AC67:AJ67"/>
    <mergeCell ref="AK67:AR67"/>
    <mergeCell ref="AS67:AZ67"/>
    <mergeCell ref="B68:AB68"/>
    <mergeCell ref="B74:D74"/>
    <mergeCell ref="E74:AB74"/>
    <mergeCell ref="AC74:AJ74"/>
    <mergeCell ref="AK74:AR74"/>
    <mergeCell ref="AS74:AZ74"/>
    <mergeCell ref="B70:AZ70"/>
    <mergeCell ref="B71:D73"/>
    <mergeCell ref="E71:AB73"/>
    <mergeCell ref="AC71:AJ73"/>
    <mergeCell ref="AK71:AR73"/>
    <mergeCell ref="AS71:AZ73"/>
    <mergeCell ref="B76:D76"/>
    <mergeCell ref="E76:AB76"/>
    <mergeCell ref="AC76:AJ76"/>
    <mergeCell ref="AK76:AR76"/>
    <mergeCell ref="AS76:AZ76"/>
    <mergeCell ref="B75:D75"/>
    <mergeCell ref="E75:AB75"/>
    <mergeCell ref="AC75:AJ75"/>
    <mergeCell ref="AK75:AR75"/>
    <mergeCell ref="AS75:AZ75"/>
    <mergeCell ref="AC78:AJ78"/>
    <mergeCell ref="AK78:AR78"/>
    <mergeCell ref="AS78:AZ78"/>
    <mergeCell ref="B77:D77"/>
    <mergeCell ref="E77:AB77"/>
    <mergeCell ref="AC77:AJ77"/>
    <mergeCell ref="AK77:AR77"/>
    <mergeCell ref="AS77:AZ77"/>
    <mergeCell ref="B78:AB78"/>
  </mergeCells>
  <pageMargins left="0.59055118110236227" right="0.39370078740157483" top="0.59055118110236227" bottom="0" header="0.31496062992125984" footer="0"/>
  <pageSetup paperSize="9" scale="94" firstPageNumber="92" fitToHeight="0" orientation="landscape" useFirstPageNumber="1" r:id="rId5"/>
  <headerFooter>
    <oddHeader>&amp;C&amp;"Times New Roman,обычный"&amp;10 8</oddHeader>
  </headerFooter>
  <rowBreaks count="3" manualBreakCount="3">
    <brk id="24" max="52" man="1"/>
    <brk id="36" max="52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7"/>
  <sheetViews>
    <sheetView tabSelected="1" view="pageBreakPreview" zoomScale="80" zoomScaleNormal="80" zoomScaleSheetLayoutView="80" workbookViewId="0">
      <selection activeCell="AR124" sqref="AR124"/>
    </sheetView>
  </sheetViews>
  <sheetFormatPr defaultColWidth="0.7109375" defaultRowHeight="15" x14ac:dyDescent="0.25"/>
  <cols>
    <col min="1" max="1" width="0.5703125" style="23" customWidth="1"/>
    <col min="2" max="13" width="2.42578125" style="23" customWidth="1"/>
    <col min="14" max="14" width="19.5703125" style="23" customWidth="1"/>
    <col min="15" max="15" width="2.42578125" style="23" customWidth="1"/>
    <col min="16" max="18" width="2.5703125" style="23" customWidth="1"/>
    <col min="19" max="19" width="11.5703125" style="23" customWidth="1"/>
    <col min="20" max="21" width="2.5703125" style="23" customWidth="1"/>
    <col min="22" max="22" width="7.7109375" style="23" customWidth="1"/>
    <col min="23" max="24" width="2.5703125" style="23" customWidth="1"/>
    <col min="25" max="25" width="9.5703125" style="23" customWidth="1"/>
    <col min="26" max="27" width="2.5703125" style="23" customWidth="1"/>
    <col min="28" max="28" width="6.7109375" style="23" customWidth="1"/>
    <col min="29" max="30" width="2.5703125" style="23" customWidth="1"/>
    <col min="31" max="31" width="5.5703125" style="23" customWidth="1"/>
    <col min="32" max="33" width="2.5703125" style="23" customWidth="1"/>
    <col min="34" max="34" width="5.28515625" style="23" customWidth="1"/>
    <col min="35" max="35" width="3.42578125" style="23" customWidth="1"/>
    <col min="36" max="36" width="7.28515625" style="23" customWidth="1"/>
    <col min="37" max="37" width="3.42578125" style="23" customWidth="1"/>
    <col min="38" max="39" width="2.5703125" style="23" customWidth="1"/>
    <col min="40" max="40" width="7.7109375" style="23" customWidth="1"/>
    <col min="41" max="42" width="2.5703125" style="23" customWidth="1"/>
    <col min="43" max="43" width="9.28515625" style="23" customWidth="1"/>
    <col min="44" max="44" width="4.5703125" style="23" customWidth="1"/>
    <col min="45" max="45" width="2.5703125" style="23" customWidth="1"/>
    <col min="46" max="46" width="8.7109375" style="23" customWidth="1"/>
    <col min="47" max="48" width="2.5703125" style="23" customWidth="1"/>
    <col min="49" max="49" width="10.5703125" style="23" customWidth="1"/>
    <col min="50" max="50" width="2.5703125" style="23" customWidth="1"/>
    <col min="51" max="51" width="3.42578125" style="23" customWidth="1"/>
    <col min="52" max="52" width="8.42578125" style="23" customWidth="1"/>
    <col min="53" max="54" width="0.7109375" style="23"/>
    <col min="55" max="55" width="20.7109375" style="9" customWidth="1"/>
    <col min="56" max="64" width="0.7109375" style="9"/>
    <col min="65" max="66" width="26.85546875" style="9" customWidth="1"/>
    <col min="67" max="16384" width="0.7109375" style="9"/>
  </cols>
  <sheetData>
    <row r="1" spans="1:65" s="13" customFormat="1" ht="49.9" customHeight="1" x14ac:dyDescent="0.25">
      <c r="A1" s="344" t="s">
        <v>95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  <c r="AI1" s="344"/>
      <c r="AJ1" s="344"/>
      <c r="AK1" s="344"/>
      <c r="AL1" s="344"/>
      <c r="AM1" s="344"/>
      <c r="AN1" s="344"/>
      <c r="AO1" s="344"/>
      <c r="AP1" s="344"/>
      <c r="AQ1" s="344"/>
      <c r="AR1" s="344"/>
      <c r="AS1" s="344"/>
      <c r="AT1" s="344"/>
      <c r="AU1" s="344"/>
      <c r="AV1" s="344"/>
      <c r="AW1" s="344"/>
      <c r="AX1" s="344"/>
      <c r="AY1" s="344"/>
      <c r="AZ1" s="344"/>
      <c r="BA1" s="23"/>
      <c r="BB1" s="23"/>
    </row>
    <row r="2" spans="1:65" ht="26.45" customHeight="1" x14ac:dyDescent="0.25">
      <c r="A2" s="108"/>
      <c r="B2" s="424" t="s">
        <v>0</v>
      </c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  <c r="O2" s="528"/>
      <c r="P2" s="528"/>
      <c r="Q2" s="528"/>
      <c r="R2" s="528"/>
      <c r="S2" s="528"/>
      <c r="T2" s="528"/>
      <c r="U2" s="528"/>
      <c r="V2" s="528"/>
      <c r="W2" s="528"/>
      <c r="X2" s="528"/>
      <c r="Y2" s="529"/>
      <c r="Z2" s="528" t="s">
        <v>9</v>
      </c>
      <c r="AA2" s="528"/>
      <c r="AB2" s="529"/>
      <c r="AC2" s="385" t="s">
        <v>40</v>
      </c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  <c r="AW2" s="386"/>
      <c r="AX2" s="386"/>
      <c r="AY2" s="386"/>
      <c r="AZ2" s="386"/>
    </row>
    <row r="3" spans="1:65" s="10" customFormat="1" x14ac:dyDescent="0.25">
      <c r="A3" s="108"/>
      <c r="B3" s="562"/>
      <c r="C3" s="563"/>
      <c r="D3" s="563"/>
      <c r="E3" s="563"/>
      <c r="F3" s="563"/>
      <c r="G3" s="563"/>
      <c r="H3" s="563"/>
      <c r="I3" s="563"/>
      <c r="J3" s="563"/>
      <c r="K3" s="563"/>
      <c r="L3" s="563"/>
      <c r="M3" s="563"/>
      <c r="N3" s="563"/>
      <c r="O3" s="563"/>
      <c r="P3" s="563"/>
      <c r="Q3" s="563"/>
      <c r="R3" s="563"/>
      <c r="S3" s="563"/>
      <c r="T3" s="563"/>
      <c r="U3" s="563"/>
      <c r="V3" s="563"/>
      <c r="W3" s="563"/>
      <c r="X3" s="563"/>
      <c r="Y3" s="564"/>
      <c r="Z3" s="563"/>
      <c r="AA3" s="563"/>
      <c r="AB3" s="564"/>
      <c r="AC3" s="424" t="s">
        <v>198</v>
      </c>
      <c r="AD3" s="528"/>
      <c r="AE3" s="528"/>
      <c r="AF3" s="528"/>
      <c r="AG3" s="528"/>
      <c r="AH3" s="528"/>
      <c r="AI3" s="528"/>
      <c r="AJ3" s="529"/>
      <c r="AK3" s="325" t="s">
        <v>199</v>
      </c>
      <c r="AL3" s="325"/>
      <c r="AM3" s="325"/>
      <c r="AN3" s="325"/>
      <c r="AO3" s="325"/>
      <c r="AP3" s="325"/>
      <c r="AQ3" s="325"/>
      <c r="AR3" s="325"/>
      <c r="AS3" s="528" t="s">
        <v>200</v>
      </c>
      <c r="AT3" s="528"/>
      <c r="AU3" s="528"/>
      <c r="AV3" s="528"/>
      <c r="AW3" s="528"/>
      <c r="AX3" s="528"/>
      <c r="AY3" s="528"/>
      <c r="AZ3" s="528"/>
      <c r="BA3" s="25"/>
      <c r="BB3" s="25"/>
    </row>
    <row r="4" spans="1:65" s="10" customFormat="1" ht="24.75" customHeight="1" x14ac:dyDescent="0.25">
      <c r="A4" s="108"/>
      <c r="B4" s="530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531"/>
      <c r="R4" s="531"/>
      <c r="S4" s="531"/>
      <c r="T4" s="531"/>
      <c r="U4" s="531"/>
      <c r="V4" s="531"/>
      <c r="W4" s="531"/>
      <c r="X4" s="531"/>
      <c r="Y4" s="532"/>
      <c r="Z4" s="531"/>
      <c r="AA4" s="531"/>
      <c r="AB4" s="532"/>
      <c r="AC4" s="530"/>
      <c r="AD4" s="531"/>
      <c r="AE4" s="531"/>
      <c r="AF4" s="531"/>
      <c r="AG4" s="531"/>
      <c r="AH4" s="531"/>
      <c r="AI4" s="531"/>
      <c r="AJ4" s="532"/>
      <c r="AK4" s="325"/>
      <c r="AL4" s="325"/>
      <c r="AM4" s="325"/>
      <c r="AN4" s="325"/>
      <c r="AO4" s="325"/>
      <c r="AP4" s="325"/>
      <c r="AQ4" s="325"/>
      <c r="AR4" s="325"/>
      <c r="AS4" s="531"/>
      <c r="AT4" s="531"/>
      <c r="AU4" s="531"/>
      <c r="AV4" s="531"/>
      <c r="AW4" s="531"/>
      <c r="AX4" s="531"/>
      <c r="AY4" s="531"/>
      <c r="AZ4" s="531"/>
      <c r="BA4" s="25"/>
      <c r="BB4" s="25"/>
    </row>
    <row r="5" spans="1:65" s="10" customFormat="1" ht="12" customHeight="1" x14ac:dyDescent="0.25">
      <c r="A5" s="108"/>
      <c r="B5" s="565">
        <v>1</v>
      </c>
      <c r="C5" s="566"/>
      <c r="D5" s="566"/>
      <c r="E5" s="566"/>
      <c r="F5" s="566"/>
      <c r="G5" s="566"/>
      <c r="H5" s="566"/>
      <c r="I5" s="566"/>
      <c r="J5" s="566"/>
      <c r="K5" s="566"/>
      <c r="L5" s="566"/>
      <c r="M5" s="566"/>
      <c r="N5" s="566"/>
      <c r="O5" s="566"/>
      <c r="P5" s="566"/>
      <c r="Q5" s="566"/>
      <c r="R5" s="566"/>
      <c r="S5" s="566"/>
      <c r="T5" s="566"/>
      <c r="U5" s="566"/>
      <c r="V5" s="566"/>
      <c r="W5" s="566"/>
      <c r="X5" s="566"/>
      <c r="Y5" s="567"/>
      <c r="Z5" s="566" t="s">
        <v>2</v>
      </c>
      <c r="AA5" s="566"/>
      <c r="AB5" s="567"/>
      <c r="AC5" s="565" t="s">
        <v>3</v>
      </c>
      <c r="AD5" s="566"/>
      <c r="AE5" s="566"/>
      <c r="AF5" s="566"/>
      <c r="AG5" s="566"/>
      <c r="AH5" s="566"/>
      <c r="AI5" s="566"/>
      <c r="AJ5" s="567"/>
      <c r="AK5" s="565" t="s">
        <v>4</v>
      </c>
      <c r="AL5" s="566"/>
      <c r="AM5" s="566"/>
      <c r="AN5" s="566"/>
      <c r="AO5" s="566"/>
      <c r="AP5" s="566"/>
      <c r="AQ5" s="566"/>
      <c r="AR5" s="567"/>
      <c r="AS5" s="565" t="s">
        <v>5</v>
      </c>
      <c r="AT5" s="566"/>
      <c r="AU5" s="566"/>
      <c r="AV5" s="566"/>
      <c r="AW5" s="566"/>
      <c r="AX5" s="566"/>
      <c r="AY5" s="566"/>
      <c r="AZ5" s="566"/>
      <c r="BA5" s="25"/>
      <c r="BB5" s="25"/>
    </row>
    <row r="6" spans="1:65" s="10" customFormat="1" ht="42" customHeight="1" x14ac:dyDescent="0.25">
      <c r="A6" s="108"/>
      <c r="B6" s="558" t="s">
        <v>172</v>
      </c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58"/>
      <c r="O6" s="558"/>
      <c r="P6" s="558"/>
      <c r="Q6" s="558"/>
      <c r="R6" s="558"/>
      <c r="S6" s="558"/>
      <c r="T6" s="558"/>
      <c r="U6" s="558"/>
      <c r="V6" s="558"/>
      <c r="W6" s="558"/>
      <c r="X6" s="558"/>
      <c r="Y6" s="558"/>
      <c r="Z6" s="322" t="s">
        <v>14</v>
      </c>
      <c r="AA6" s="322"/>
      <c r="AB6" s="322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25"/>
      <c r="BB6" s="25"/>
    </row>
    <row r="7" spans="1:65" s="10" customFormat="1" ht="37.5" customHeight="1" x14ac:dyDescent="0.25">
      <c r="A7" s="108"/>
      <c r="B7" s="559" t="s">
        <v>96</v>
      </c>
      <c r="C7" s="559"/>
      <c r="D7" s="559"/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559"/>
      <c r="R7" s="559"/>
      <c r="S7" s="559"/>
      <c r="T7" s="559"/>
      <c r="U7" s="559"/>
      <c r="V7" s="559"/>
      <c r="W7" s="559"/>
      <c r="X7" s="559"/>
      <c r="Y7" s="559"/>
      <c r="Z7" s="322" t="s">
        <v>16</v>
      </c>
      <c r="AA7" s="322"/>
      <c r="AB7" s="322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25"/>
      <c r="BB7" s="25"/>
    </row>
    <row r="8" spans="1:65" s="5" customFormat="1" ht="25.15" customHeight="1" x14ac:dyDescent="0.25">
      <c r="A8" s="108"/>
      <c r="B8" s="559" t="s">
        <v>97</v>
      </c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322" t="s">
        <v>21</v>
      </c>
      <c r="AA8" s="322"/>
      <c r="AB8" s="322"/>
      <c r="AC8" s="582">
        <f>AC9+AC10+AC11+AC12+AC13+AC14+AC15+AC16+AC17</f>
        <v>13814748.24</v>
      </c>
      <c r="AD8" s="583"/>
      <c r="AE8" s="583"/>
      <c r="AF8" s="583"/>
      <c r="AG8" s="583"/>
      <c r="AH8" s="583"/>
      <c r="AI8" s="583"/>
      <c r="AJ8" s="584"/>
      <c r="AK8" s="582">
        <f>AK9+AK10+AK11+AK12+AK13+AK14+AK15+AK16+AK17</f>
        <v>6417989</v>
      </c>
      <c r="AL8" s="583"/>
      <c r="AM8" s="583"/>
      <c r="AN8" s="583"/>
      <c r="AO8" s="583"/>
      <c r="AP8" s="583"/>
      <c r="AQ8" s="583"/>
      <c r="AR8" s="584"/>
      <c r="AS8" s="582">
        <f t="shared" ref="AS8" si="0">AS9+AS10+AS11+AS12+AS13+AS14+AS15+AS16+AS17</f>
        <v>6417989</v>
      </c>
      <c r="AT8" s="583"/>
      <c r="AU8" s="583"/>
      <c r="AV8" s="583"/>
      <c r="AW8" s="583"/>
      <c r="AX8" s="583"/>
      <c r="AY8" s="583"/>
      <c r="AZ8" s="584"/>
      <c r="BA8" s="27"/>
      <c r="BB8" s="24"/>
    </row>
    <row r="9" spans="1:65" s="5" customFormat="1" ht="25.15" customHeight="1" x14ac:dyDescent="0.25">
      <c r="A9" s="108"/>
      <c r="B9" s="559" t="s">
        <v>98</v>
      </c>
      <c r="C9" s="559"/>
      <c r="D9" s="559"/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59"/>
      <c r="T9" s="559"/>
      <c r="U9" s="559"/>
      <c r="V9" s="559"/>
      <c r="W9" s="559"/>
      <c r="X9" s="559"/>
      <c r="Y9" s="559"/>
      <c r="Z9" s="322" t="s">
        <v>22</v>
      </c>
      <c r="AA9" s="322"/>
      <c r="AB9" s="322"/>
      <c r="AC9" s="595">
        <v>320000</v>
      </c>
      <c r="AD9" s="595"/>
      <c r="AE9" s="595"/>
      <c r="AF9" s="595"/>
      <c r="AG9" s="595"/>
      <c r="AH9" s="595"/>
      <c r="AI9" s="595"/>
      <c r="AJ9" s="595"/>
      <c r="AK9" s="586">
        <v>30000</v>
      </c>
      <c r="AL9" s="586"/>
      <c r="AM9" s="586"/>
      <c r="AN9" s="586"/>
      <c r="AO9" s="586"/>
      <c r="AP9" s="586"/>
      <c r="AQ9" s="586"/>
      <c r="AR9" s="586"/>
      <c r="AS9" s="586">
        <v>30000</v>
      </c>
      <c r="AT9" s="586"/>
      <c r="AU9" s="586"/>
      <c r="AV9" s="586"/>
      <c r="AW9" s="586"/>
      <c r="AX9" s="586"/>
      <c r="AY9" s="586"/>
      <c r="AZ9" s="586"/>
      <c r="BA9" s="27"/>
      <c r="BB9" s="24"/>
      <c r="BC9" s="5">
        <v>221</v>
      </c>
      <c r="BM9" s="596">
        <f>AC9-AR32</f>
        <v>0</v>
      </c>
    </row>
    <row r="10" spans="1:65" s="5" customFormat="1" ht="25.15" customHeight="1" x14ac:dyDescent="0.25">
      <c r="A10" s="108"/>
      <c r="B10" s="559" t="s">
        <v>99</v>
      </c>
      <c r="C10" s="559"/>
      <c r="D10" s="559"/>
      <c r="E10" s="559"/>
      <c r="F10" s="559"/>
      <c r="G10" s="559"/>
      <c r="H10" s="559"/>
      <c r="I10" s="559"/>
      <c r="J10" s="559"/>
      <c r="K10" s="559"/>
      <c r="L10" s="559"/>
      <c r="M10" s="559"/>
      <c r="N10" s="559"/>
      <c r="O10" s="559"/>
      <c r="P10" s="559"/>
      <c r="Q10" s="559"/>
      <c r="R10" s="559"/>
      <c r="S10" s="559"/>
      <c r="T10" s="559"/>
      <c r="U10" s="559"/>
      <c r="V10" s="559"/>
      <c r="W10" s="559"/>
      <c r="X10" s="559"/>
      <c r="Y10" s="559"/>
      <c r="Z10" s="322" t="s">
        <v>23</v>
      </c>
      <c r="AA10" s="322"/>
      <c r="AB10" s="322"/>
      <c r="AC10" s="561"/>
      <c r="AD10" s="561"/>
      <c r="AE10" s="561"/>
      <c r="AF10" s="561"/>
      <c r="AG10" s="561"/>
      <c r="AH10" s="561"/>
      <c r="AI10" s="561"/>
      <c r="AJ10" s="561"/>
      <c r="AK10" s="561"/>
      <c r="AL10" s="561"/>
      <c r="AM10" s="561"/>
      <c r="AN10" s="561"/>
      <c r="AO10" s="561"/>
      <c r="AP10" s="561"/>
      <c r="AQ10" s="561"/>
      <c r="AR10" s="561"/>
      <c r="AS10" s="561"/>
      <c r="AT10" s="561"/>
      <c r="AU10" s="561"/>
      <c r="AV10" s="561"/>
      <c r="AW10" s="561"/>
      <c r="AX10" s="561"/>
      <c r="AY10" s="561"/>
      <c r="AZ10" s="561"/>
      <c r="BA10" s="27"/>
      <c r="BB10" s="24"/>
      <c r="BM10" s="596"/>
    </row>
    <row r="11" spans="1:65" s="5" customFormat="1" ht="25.15" customHeight="1" x14ac:dyDescent="0.25">
      <c r="A11" s="23"/>
      <c r="B11" s="558" t="s">
        <v>100</v>
      </c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558"/>
      <c r="R11" s="558"/>
      <c r="S11" s="558"/>
      <c r="T11" s="558"/>
      <c r="U11" s="558"/>
      <c r="V11" s="558"/>
      <c r="W11" s="558"/>
      <c r="X11" s="558"/>
      <c r="Y11" s="558"/>
      <c r="Z11" s="322" t="s">
        <v>104</v>
      </c>
      <c r="AA11" s="322"/>
      <c r="AB11" s="322"/>
      <c r="AC11" s="595">
        <v>5652030.3099999996</v>
      </c>
      <c r="AD11" s="595"/>
      <c r="AE11" s="595"/>
      <c r="AF11" s="595"/>
      <c r="AG11" s="595"/>
      <c r="AH11" s="595"/>
      <c r="AI11" s="595"/>
      <c r="AJ11" s="595"/>
      <c r="AK11" s="561">
        <f>4867791+340000</f>
        <v>5207791</v>
      </c>
      <c r="AL11" s="561"/>
      <c r="AM11" s="561"/>
      <c r="AN11" s="561"/>
      <c r="AO11" s="561"/>
      <c r="AP11" s="561"/>
      <c r="AQ11" s="561"/>
      <c r="AR11" s="561"/>
      <c r="AS11" s="561">
        <f>4867791+340000</f>
        <v>5207791</v>
      </c>
      <c r="AT11" s="561"/>
      <c r="AU11" s="561"/>
      <c r="AV11" s="561"/>
      <c r="AW11" s="561"/>
      <c r="AX11" s="561"/>
      <c r="AY11" s="561"/>
      <c r="AZ11" s="561"/>
      <c r="BA11" s="24"/>
      <c r="BB11" s="24"/>
      <c r="BC11" s="5">
        <v>223</v>
      </c>
      <c r="BM11" s="596">
        <f>AC11-AR49</f>
        <v>0</v>
      </c>
    </row>
    <row r="12" spans="1:65" s="5" customFormat="1" ht="25.15" customHeight="1" x14ac:dyDescent="0.25">
      <c r="A12" s="31"/>
      <c r="B12" s="559" t="s">
        <v>101</v>
      </c>
      <c r="C12" s="559"/>
      <c r="D12" s="559"/>
      <c r="E12" s="559"/>
      <c r="F12" s="559"/>
      <c r="G12" s="559"/>
      <c r="H12" s="559"/>
      <c r="I12" s="559"/>
      <c r="J12" s="559"/>
      <c r="K12" s="559"/>
      <c r="L12" s="559"/>
      <c r="M12" s="559"/>
      <c r="N12" s="559"/>
      <c r="O12" s="559"/>
      <c r="P12" s="559"/>
      <c r="Q12" s="559"/>
      <c r="R12" s="559"/>
      <c r="S12" s="559"/>
      <c r="T12" s="559"/>
      <c r="U12" s="559"/>
      <c r="V12" s="559"/>
      <c r="W12" s="559"/>
      <c r="X12" s="559"/>
      <c r="Y12" s="559"/>
      <c r="Z12" s="322" t="s">
        <v>105</v>
      </c>
      <c r="AA12" s="322"/>
      <c r="AB12" s="322"/>
      <c r="AC12" s="561"/>
      <c r="AD12" s="561"/>
      <c r="AE12" s="561"/>
      <c r="AF12" s="561"/>
      <c r="AG12" s="561"/>
      <c r="AH12" s="561"/>
      <c r="AI12" s="561"/>
      <c r="AJ12" s="561"/>
      <c r="AK12" s="561"/>
      <c r="AL12" s="561"/>
      <c r="AM12" s="561"/>
      <c r="AN12" s="561"/>
      <c r="AO12" s="561"/>
      <c r="AP12" s="561"/>
      <c r="AQ12" s="561"/>
      <c r="AR12" s="561"/>
      <c r="AS12" s="561"/>
      <c r="AT12" s="561"/>
      <c r="AU12" s="561"/>
      <c r="AV12" s="561"/>
      <c r="AW12" s="561"/>
      <c r="AX12" s="561"/>
      <c r="AY12" s="561"/>
      <c r="AZ12" s="561"/>
      <c r="BA12" s="24"/>
      <c r="BB12" s="24"/>
      <c r="BM12" s="596"/>
    </row>
    <row r="13" spans="1:65" s="5" customFormat="1" ht="25.15" customHeight="1" x14ac:dyDescent="0.25">
      <c r="A13" s="31"/>
      <c r="B13" s="559" t="s">
        <v>102</v>
      </c>
      <c r="C13" s="559"/>
      <c r="D13" s="559"/>
      <c r="E13" s="559"/>
      <c r="F13" s="559"/>
      <c r="G13" s="559"/>
      <c r="H13" s="559"/>
      <c r="I13" s="559"/>
      <c r="J13" s="559"/>
      <c r="K13" s="559"/>
      <c r="L13" s="559"/>
      <c r="M13" s="559"/>
      <c r="N13" s="559"/>
      <c r="O13" s="559"/>
      <c r="P13" s="559"/>
      <c r="Q13" s="559"/>
      <c r="R13" s="559"/>
      <c r="S13" s="559"/>
      <c r="T13" s="559"/>
      <c r="U13" s="559"/>
      <c r="V13" s="559"/>
      <c r="W13" s="559"/>
      <c r="X13" s="559"/>
      <c r="Y13" s="559"/>
      <c r="Z13" s="322" t="s">
        <v>106</v>
      </c>
      <c r="AA13" s="322"/>
      <c r="AB13" s="322"/>
      <c r="AC13" s="561">
        <v>2216151.86</v>
      </c>
      <c r="AD13" s="561"/>
      <c r="AE13" s="561"/>
      <c r="AF13" s="561"/>
      <c r="AG13" s="561"/>
      <c r="AH13" s="561"/>
      <c r="AI13" s="561"/>
      <c r="AJ13" s="561"/>
      <c r="AK13" s="561">
        <v>230636</v>
      </c>
      <c r="AL13" s="561"/>
      <c r="AM13" s="561"/>
      <c r="AN13" s="561"/>
      <c r="AO13" s="561"/>
      <c r="AP13" s="561"/>
      <c r="AQ13" s="561"/>
      <c r="AR13" s="561"/>
      <c r="AS13" s="561">
        <v>230636</v>
      </c>
      <c r="AT13" s="561"/>
      <c r="AU13" s="561"/>
      <c r="AV13" s="561"/>
      <c r="AW13" s="561"/>
      <c r="AX13" s="561"/>
      <c r="AY13" s="561"/>
      <c r="AZ13" s="561"/>
      <c r="BA13" s="24"/>
      <c r="BB13" s="24"/>
      <c r="BC13" s="5">
        <v>225</v>
      </c>
      <c r="BM13" s="596">
        <f>AC13-AR87</f>
        <v>0</v>
      </c>
    </row>
    <row r="14" spans="1:65" s="6" customFormat="1" ht="25.15" customHeight="1" x14ac:dyDescent="0.25">
      <c r="A14" s="31"/>
      <c r="B14" s="559" t="s">
        <v>103</v>
      </c>
      <c r="C14" s="559"/>
      <c r="D14" s="559"/>
      <c r="E14" s="559"/>
      <c r="F14" s="559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59"/>
      <c r="U14" s="559"/>
      <c r="V14" s="559"/>
      <c r="W14" s="559"/>
      <c r="X14" s="559"/>
      <c r="Y14" s="559"/>
      <c r="Z14" s="322" t="s">
        <v>107</v>
      </c>
      <c r="AA14" s="322"/>
      <c r="AB14" s="322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  <c r="AT14" s="561"/>
      <c r="AU14" s="561"/>
      <c r="AV14" s="561"/>
      <c r="AW14" s="561"/>
      <c r="AX14" s="561"/>
      <c r="AY14" s="561"/>
      <c r="AZ14" s="561"/>
      <c r="BA14" s="25"/>
      <c r="BB14" s="25"/>
      <c r="BM14" s="596"/>
    </row>
    <row r="15" spans="1:65" s="4" customFormat="1" ht="33" customHeight="1" x14ac:dyDescent="0.25">
      <c r="A15" s="31"/>
      <c r="B15" s="559" t="s">
        <v>171</v>
      </c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  <c r="Q15" s="559"/>
      <c r="R15" s="559"/>
      <c r="S15" s="559"/>
      <c r="T15" s="559"/>
      <c r="U15" s="559"/>
      <c r="V15" s="559"/>
      <c r="W15" s="559"/>
      <c r="X15" s="559"/>
      <c r="Y15" s="559"/>
      <c r="Z15" s="322" t="s">
        <v>108</v>
      </c>
      <c r="AA15" s="322"/>
      <c r="AB15" s="322"/>
      <c r="AC15" s="561">
        <v>2889009.33</v>
      </c>
      <c r="AD15" s="561"/>
      <c r="AE15" s="561"/>
      <c r="AF15" s="561"/>
      <c r="AG15" s="561"/>
      <c r="AH15" s="561"/>
      <c r="AI15" s="561"/>
      <c r="AJ15" s="561"/>
      <c r="AK15" s="561">
        <v>189562</v>
      </c>
      <c r="AL15" s="561"/>
      <c r="AM15" s="561"/>
      <c r="AN15" s="561"/>
      <c r="AO15" s="561"/>
      <c r="AP15" s="561"/>
      <c r="AQ15" s="561"/>
      <c r="AR15" s="561"/>
      <c r="AS15" s="561">
        <v>189562</v>
      </c>
      <c r="AT15" s="561"/>
      <c r="AU15" s="561"/>
      <c r="AV15" s="561"/>
      <c r="AW15" s="561"/>
      <c r="AX15" s="561"/>
      <c r="AY15" s="561"/>
      <c r="AZ15" s="561"/>
      <c r="BA15" s="25"/>
      <c r="BB15" s="25"/>
      <c r="BC15" s="594" t="s">
        <v>244</v>
      </c>
      <c r="BM15" s="596">
        <f>AC15-AO102-AR123</f>
        <v>0</v>
      </c>
    </row>
    <row r="16" spans="1:65" s="10" customFormat="1" ht="25.15" customHeight="1" x14ac:dyDescent="0.25">
      <c r="A16" s="31"/>
      <c r="B16" s="559" t="s">
        <v>111</v>
      </c>
      <c r="C16" s="559"/>
      <c r="D16" s="559"/>
      <c r="E16" s="559"/>
      <c r="F16" s="559"/>
      <c r="G16" s="559"/>
      <c r="H16" s="559"/>
      <c r="I16" s="559"/>
      <c r="J16" s="559"/>
      <c r="K16" s="559"/>
      <c r="L16" s="559"/>
      <c r="M16" s="559"/>
      <c r="N16" s="559"/>
      <c r="O16" s="559"/>
      <c r="P16" s="559"/>
      <c r="Q16" s="559"/>
      <c r="R16" s="559"/>
      <c r="S16" s="559"/>
      <c r="T16" s="559"/>
      <c r="U16" s="559"/>
      <c r="V16" s="559"/>
      <c r="W16" s="559"/>
      <c r="X16" s="559"/>
      <c r="Y16" s="559"/>
      <c r="Z16" s="322" t="s">
        <v>109</v>
      </c>
      <c r="AA16" s="322"/>
      <c r="AB16" s="322"/>
      <c r="AC16" s="561">
        <v>0</v>
      </c>
      <c r="AD16" s="561"/>
      <c r="AE16" s="561"/>
      <c r="AF16" s="561"/>
      <c r="AG16" s="561"/>
      <c r="AH16" s="561"/>
      <c r="AI16" s="561"/>
      <c r="AJ16" s="561"/>
      <c r="AK16" s="561"/>
      <c r="AL16" s="561"/>
      <c r="AM16" s="561"/>
      <c r="AN16" s="561"/>
      <c r="AO16" s="561"/>
      <c r="AP16" s="561"/>
      <c r="AQ16" s="561"/>
      <c r="AR16" s="561"/>
      <c r="AS16" s="561"/>
      <c r="AT16" s="561"/>
      <c r="AU16" s="561"/>
      <c r="AV16" s="561"/>
      <c r="AW16" s="561"/>
      <c r="AX16" s="561"/>
      <c r="AY16" s="561"/>
      <c r="AZ16" s="561"/>
      <c r="BA16" s="25"/>
      <c r="BB16" s="25"/>
      <c r="BM16" s="596"/>
    </row>
    <row r="17" spans="1:65" s="10" customFormat="1" ht="25.15" customHeight="1" x14ac:dyDescent="0.25">
      <c r="A17" s="24"/>
      <c r="B17" s="559" t="s">
        <v>112</v>
      </c>
      <c r="C17" s="559"/>
      <c r="D17" s="559"/>
      <c r="E17" s="559"/>
      <c r="F17" s="559"/>
      <c r="G17" s="559"/>
      <c r="H17" s="559"/>
      <c r="I17" s="559"/>
      <c r="J17" s="559"/>
      <c r="K17" s="559"/>
      <c r="L17" s="559"/>
      <c r="M17" s="559"/>
      <c r="N17" s="559"/>
      <c r="O17" s="559"/>
      <c r="P17" s="559"/>
      <c r="Q17" s="559"/>
      <c r="R17" s="559"/>
      <c r="S17" s="559"/>
      <c r="T17" s="559"/>
      <c r="U17" s="559"/>
      <c r="V17" s="559"/>
      <c r="W17" s="559"/>
      <c r="X17" s="559"/>
      <c r="Y17" s="559"/>
      <c r="Z17" s="322" t="s">
        <v>110</v>
      </c>
      <c r="AA17" s="322"/>
      <c r="AB17" s="322"/>
      <c r="AC17" s="561">
        <v>2737556.74</v>
      </c>
      <c r="AD17" s="561"/>
      <c r="AE17" s="561"/>
      <c r="AF17" s="561"/>
      <c r="AG17" s="561"/>
      <c r="AH17" s="561"/>
      <c r="AI17" s="561"/>
      <c r="AJ17" s="561"/>
      <c r="AK17" s="561">
        <v>760000</v>
      </c>
      <c r="AL17" s="561"/>
      <c r="AM17" s="561"/>
      <c r="AN17" s="561"/>
      <c r="AO17" s="561"/>
      <c r="AP17" s="561"/>
      <c r="AQ17" s="561"/>
      <c r="AR17" s="561"/>
      <c r="AS17" s="561">
        <v>760000</v>
      </c>
      <c r="AT17" s="561"/>
      <c r="AU17" s="561"/>
      <c r="AV17" s="561"/>
      <c r="AW17" s="561"/>
      <c r="AX17" s="561"/>
      <c r="AY17" s="561"/>
      <c r="AZ17" s="561"/>
      <c r="BA17" s="25"/>
      <c r="BB17" s="25"/>
      <c r="BC17" s="593" t="s">
        <v>243</v>
      </c>
      <c r="BM17" s="596">
        <f>AC17-AO136-AO148</f>
        <v>0</v>
      </c>
    </row>
    <row r="18" spans="1:65" s="10" customFormat="1" ht="51.75" customHeight="1" x14ac:dyDescent="0.25">
      <c r="A18" s="24"/>
      <c r="B18" s="587" t="s">
        <v>226</v>
      </c>
      <c r="C18" s="587"/>
      <c r="D18" s="587"/>
      <c r="E18" s="587"/>
      <c r="F18" s="587"/>
      <c r="G18" s="587"/>
      <c r="H18" s="587"/>
      <c r="I18" s="587"/>
      <c r="J18" s="587"/>
      <c r="K18" s="587"/>
      <c r="L18" s="587"/>
      <c r="M18" s="587"/>
      <c r="N18" s="587"/>
      <c r="O18" s="587"/>
      <c r="P18" s="587"/>
      <c r="Q18" s="587"/>
      <c r="R18" s="587"/>
      <c r="S18" s="587"/>
      <c r="T18" s="587"/>
      <c r="U18" s="587"/>
      <c r="V18" s="587"/>
      <c r="W18" s="587"/>
      <c r="X18" s="587"/>
      <c r="Y18" s="587"/>
      <c r="Z18" s="322" t="s">
        <v>24</v>
      </c>
      <c r="AA18" s="322"/>
      <c r="AB18" s="322"/>
      <c r="AC18" s="585"/>
      <c r="AD18" s="585"/>
      <c r="AE18" s="585"/>
      <c r="AF18" s="585"/>
      <c r="AG18" s="585"/>
      <c r="AH18" s="585"/>
      <c r="AI18" s="585"/>
      <c r="AJ18" s="585"/>
      <c r="AK18" s="585"/>
      <c r="AL18" s="585"/>
      <c r="AM18" s="585"/>
      <c r="AN18" s="585"/>
      <c r="AO18" s="585"/>
      <c r="AP18" s="585"/>
      <c r="AQ18" s="585"/>
      <c r="AR18" s="585"/>
      <c r="AS18" s="585"/>
      <c r="AT18" s="585"/>
      <c r="AU18" s="585"/>
      <c r="AV18" s="585"/>
      <c r="AW18" s="585"/>
      <c r="AX18" s="585"/>
      <c r="AY18" s="585"/>
      <c r="AZ18" s="585"/>
      <c r="BA18" s="109"/>
      <c r="BB18" s="109"/>
      <c r="BM18" s="596"/>
    </row>
    <row r="19" spans="1:65" s="10" customFormat="1" ht="36.75" customHeight="1" x14ac:dyDescent="0.25">
      <c r="A19" s="24"/>
      <c r="B19" s="559" t="s">
        <v>113</v>
      </c>
      <c r="C19" s="559"/>
      <c r="D19" s="559"/>
      <c r="E19" s="559"/>
      <c r="F19" s="559"/>
      <c r="G19" s="559"/>
      <c r="H19" s="559"/>
      <c r="I19" s="559"/>
      <c r="J19" s="559"/>
      <c r="K19" s="559"/>
      <c r="L19" s="559"/>
      <c r="M19" s="559"/>
      <c r="N19" s="559"/>
      <c r="O19" s="559"/>
      <c r="P19" s="559"/>
      <c r="Q19" s="559"/>
      <c r="R19" s="559"/>
      <c r="S19" s="559"/>
      <c r="T19" s="559"/>
      <c r="U19" s="559"/>
      <c r="V19" s="559"/>
      <c r="W19" s="559"/>
      <c r="X19" s="559"/>
      <c r="Y19" s="559"/>
      <c r="Z19" s="322" t="s">
        <v>25</v>
      </c>
      <c r="AA19" s="322"/>
      <c r="AB19" s="322"/>
      <c r="AC19" s="561"/>
      <c r="AD19" s="561"/>
      <c r="AE19" s="561"/>
      <c r="AF19" s="561"/>
      <c r="AG19" s="561"/>
      <c r="AH19" s="561"/>
      <c r="AI19" s="561"/>
      <c r="AJ19" s="561"/>
      <c r="AK19" s="561"/>
      <c r="AL19" s="561"/>
      <c r="AM19" s="561"/>
      <c r="AN19" s="561"/>
      <c r="AO19" s="561"/>
      <c r="AP19" s="561"/>
      <c r="AQ19" s="561"/>
      <c r="AR19" s="561"/>
      <c r="AS19" s="561"/>
      <c r="AT19" s="561"/>
      <c r="AU19" s="561"/>
      <c r="AV19" s="561"/>
      <c r="AW19" s="561"/>
      <c r="AX19" s="561"/>
      <c r="AY19" s="561"/>
      <c r="AZ19" s="561"/>
      <c r="BA19" s="31"/>
      <c r="BB19" s="31"/>
      <c r="BC19" s="97"/>
      <c r="BD19" s="97"/>
      <c r="BE19" s="97"/>
      <c r="BF19" s="97"/>
      <c r="BG19" s="97"/>
      <c r="BH19" s="97"/>
      <c r="BI19" s="97"/>
      <c r="BJ19" s="97"/>
    </row>
    <row r="20" spans="1:65" s="10" customFormat="1" ht="85.7" customHeight="1" x14ac:dyDescent="0.25">
      <c r="A20" s="24"/>
      <c r="B20" s="577" t="s">
        <v>217</v>
      </c>
      <c r="C20" s="578"/>
      <c r="D20" s="578"/>
      <c r="E20" s="578"/>
      <c r="F20" s="578"/>
      <c r="G20" s="578"/>
      <c r="H20" s="578"/>
      <c r="I20" s="578"/>
      <c r="J20" s="578"/>
      <c r="K20" s="578"/>
      <c r="L20" s="578"/>
      <c r="M20" s="578"/>
      <c r="N20" s="578"/>
      <c r="O20" s="578"/>
      <c r="P20" s="578"/>
      <c r="Q20" s="578"/>
      <c r="R20" s="578"/>
      <c r="S20" s="578"/>
      <c r="T20" s="578"/>
      <c r="U20" s="578"/>
      <c r="V20" s="578"/>
      <c r="W20" s="578"/>
      <c r="X20" s="578"/>
      <c r="Y20" s="579"/>
      <c r="Z20" s="580" t="s">
        <v>26</v>
      </c>
      <c r="AA20" s="580"/>
      <c r="AB20" s="580"/>
      <c r="AC20" s="581">
        <f>SUM(AC6+AC8+AC19-AC7-AC18)</f>
        <v>13814748.24</v>
      </c>
      <c r="AD20" s="581"/>
      <c r="AE20" s="581"/>
      <c r="AF20" s="581"/>
      <c r="AG20" s="581"/>
      <c r="AH20" s="581"/>
      <c r="AI20" s="581"/>
      <c r="AJ20" s="581"/>
      <c r="AK20" s="581">
        <f t="shared" ref="AK20" si="1">SUM(AK6+AK8+AK19-AK7-AK18)</f>
        <v>6417989</v>
      </c>
      <c r="AL20" s="581"/>
      <c r="AM20" s="581"/>
      <c r="AN20" s="581"/>
      <c r="AO20" s="581"/>
      <c r="AP20" s="581"/>
      <c r="AQ20" s="581"/>
      <c r="AR20" s="581"/>
      <c r="AS20" s="581">
        <f t="shared" ref="AS20" si="2">SUM(AS6+AS8+AS19-AS7-AS18)</f>
        <v>6417989</v>
      </c>
      <c r="AT20" s="581"/>
      <c r="AU20" s="581"/>
      <c r="AV20" s="581"/>
      <c r="AW20" s="581"/>
      <c r="AX20" s="581"/>
      <c r="AY20" s="581"/>
      <c r="AZ20" s="581"/>
      <c r="BA20" s="31"/>
      <c r="BB20" s="31"/>
      <c r="BC20" s="97"/>
      <c r="BD20" s="97"/>
      <c r="BE20" s="97"/>
      <c r="BF20" s="97"/>
      <c r="BG20" s="97"/>
      <c r="BH20" s="97"/>
      <c r="BI20" s="97"/>
      <c r="BJ20" s="97"/>
    </row>
    <row r="21" spans="1:65" s="10" customFormat="1" ht="40.700000000000003" customHeight="1" x14ac:dyDescent="0.25">
      <c r="A21" s="24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2"/>
      <c r="AA21" s="122"/>
      <c r="AB21" s="122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31"/>
      <c r="BB21" s="31"/>
      <c r="BC21" s="97"/>
      <c r="BD21" s="97"/>
      <c r="BE21" s="97"/>
      <c r="BF21" s="97"/>
      <c r="BG21" s="97"/>
      <c r="BH21" s="97"/>
      <c r="BI21" s="97"/>
      <c r="BJ21" s="97"/>
    </row>
    <row r="22" spans="1:65" s="96" customFormat="1" ht="60" customHeight="1" x14ac:dyDescent="0.25">
      <c r="A22" s="25"/>
      <c r="B22" s="588" t="s">
        <v>114</v>
      </c>
      <c r="C22" s="588"/>
      <c r="D22" s="588"/>
      <c r="E22" s="588"/>
      <c r="F22" s="588"/>
      <c r="G22" s="588"/>
      <c r="H22" s="588"/>
      <c r="I22" s="588"/>
      <c r="J22" s="588"/>
      <c r="K22" s="588"/>
      <c r="L22" s="588"/>
      <c r="M22" s="588"/>
      <c r="N22" s="588"/>
      <c r="O22" s="588"/>
      <c r="P22" s="588"/>
      <c r="Q22" s="588"/>
      <c r="R22" s="588"/>
      <c r="S22" s="588"/>
      <c r="T22" s="588"/>
      <c r="U22" s="588"/>
      <c r="V22" s="588"/>
      <c r="W22" s="588"/>
      <c r="X22" s="588"/>
      <c r="Y22" s="588"/>
      <c r="Z22" s="588"/>
      <c r="AA22" s="588"/>
      <c r="AB22" s="588"/>
      <c r="AC22" s="588"/>
      <c r="AD22" s="588"/>
      <c r="AE22" s="588"/>
      <c r="AF22" s="588"/>
      <c r="AG22" s="588"/>
      <c r="AH22" s="588"/>
      <c r="AI22" s="588"/>
      <c r="AJ22" s="588"/>
      <c r="AK22" s="588"/>
      <c r="AL22" s="588"/>
      <c r="AM22" s="588"/>
      <c r="AN22" s="588"/>
      <c r="AO22" s="588"/>
      <c r="AP22" s="588"/>
      <c r="AQ22" s="588"/>
      <c r="AR22" s="588"/>
      <c r="AS22" s="588"/>
      <c r="AT22" s="588"/>
      <c r="AU22" s="588"/>
      <c r="AV22" s="588"/>
      <c r="AW22" s="588"/>
      <c r="AX22" s="588"/>
      <c r="AY22" s="588"/>
      <c r="AZ22" s="588"/>
      <c r="BA22" s="88"/>
      <c r="BB22" s="95"/>
    </row>
    <row r="23" spans="1:65" s="10" customFormat="1" ht="88.5" customHeight="1" x14ac:dyDescent="0.25">
      <c r="A23" s="25"/>
      <c r="B23" s="325" t="s">
        <v>28</v>
      </c>
      <c r="C23" s="325"/>
      <c r="D23" s="325"/>
      <c r="E23" s="325"/>
      <c r="F23" s="325"/>
      <c r="G23" s="325"/>
      <c r="H23" s="325"/>
      <c r="I23" s="325"/>
      <c r="J23" s="325"/>
      <c r="K23" s="325"/>
      <c r="L23" s="325"/>
      <c r="M23" s="325"/>
      <c r="N23" s="325"/>
      <c r="O23" s="428" t="s">
        <v>1</v>
      </c>
      <c r="P23" s="428"/>
      <c r="Q23" s="325" t="s">
        <v>115</v>
      </c>
      <c r="R23" s="325"/>
      <c r="S23" s="325"/>
      <c r="T23" s="325"/>
      <c r="U23" s="325"/>
      <c r="V23" s="325"/>
      <c r="W23" s="325"/>
      <c r="X23" s="325"/>
      <c r="Y23" s="325"/>
      <c r="Z23" s="325" t="s">
        <v>116</v>
      </c>
      <c r="AA23" s="325"/>
      <c r="AB23" s="325"/>
      <c r="AC23" s="325"/>
      <c r="AD23" s="325"/>
      <c r="AE23" s="325"/>
      <c r="AF23" s="325"/>
      <c r="AG23" s="325"/>
      <c r="AH23" s="325"/>
      <c r="AI23" s="325" t="s">
        <v>117</v>
      </c>
      <c r="AJ23" s="325"/>
      <c r="AK23" s="325"/>
      <c r="AL23" s="325"/>
      <c r="AM23" s="325"/>
      <c r="AN23" s="325"/>
      <c r="AO23" s="325"/>
      <c r="AP23" s="325"/>
      <c r="AQ23" s="325"/>
      <c r="AR23" s="325" t="s">
        <v>118</v>
      </c>
      <c r="AS23" s="325"/>
      <c r="AT23" s="325"/>
      <c r="AU23" s="325"/>
      <c r="AV23" s="325"/>
      <c r="AW23" s="325"/>
      <c r="AX23" s="325"/>
      <c r="AY23" s="325"/>
      <c r="AZ23" s="325"/>
      <c r="BA23" s="25"/>
      <c r="BB23" s="25"/>
    </row>
    <row r="24" spans="1:65" s="10" customFormat="1" ht="59.25" customHeight="1" x14ac:dyDescent="0.25">
      <c r="A24" s="25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428"/>
      <c r="P24" s="428"/>
      <c r="Q24" s="560" t="s">
        <v>190</v>
      </c>
      <c r="R24" s="560"/>
      <c r="S24" s="560"/>
      <c r="T24" s="560" t="s">
        <v>191</v>
      </c>
      <c r="U24" s="560"/>
      <c r="V24" s="560"/>
      <c r="W24" s="560" t="s">
        <v>192</v>
      </c>
      <c r="X24" s="560"/>
      <c r="Y24" s="560"/>
      <c r="Z24" s="560" t="s">
        <v>190</v>
      </c>
      <c r="AA24" s="560"/>
      <c r="AB24" s="560"/>
      <c r="AC24" s="560" t="s">
        <v>191</v>
      </c>
      <c r="AD24" s="560"/>
      <c r="AE24" s="560"/>
      <c r="AF24" s="560" t="s">
        <v>192</v>
      </c>
      <c r="AG24" s="560"/>
      <c r="AH24" s="560"/>
      <c r="AI24" s="560" t="s">
        <v>190</v>
      </c>
      <c r="AJ24" s="560"/>
      <c r="AK24" s="560"/>
      <c r="AL24" s="560" t="s">
        <v>191</v>
      </c>
      <c r="AM24" s="560"/>
      <c r="AN24" s="560"/>
      <c r="AO24" s="560" t="s">
        <v>192</v>
      </c>
      <c r="AP24" s="560"/>
      <c r="AQ24" s="560"/>
      <c r="AR24" s="560" t="s">
        <v>190</v>
      </c>
      <c r="AS24" s="560"/>
      <c r="AT24" s="560"/>
      <c r="AU24" s="560" t="s">
        <v>191</v>
      </c>
      <c r="AV24" s="560"/>
      <c r="AW24" s="560"/>
      <c r="AX24" s="560" t="s">
        <v>192</v>
      </c>
      <c r="AY24" s="560"/>
      <c r="AZ24" s="560"/>
      <c r="BA24" s="25"/>
      <c r="BB24" s="25"/>
    </row>
    <row r="25" spans="1:65" s="10" customFormat="1" ht="18" customHeight="1" x14ac:dyDescent="0.25">
      <c r="A25" s="25"/>
      <c r="B25" s="401">
        <v>1</v>
      </c>
      <c r="C25" s="401"/>
      <c r="D25" s="401"/>
      <c r="E25" s="401"/>
      <c r="F25" s="401"/>
      <c r="G25" s="401"/>
      <c r="H25" s="401"/>
      <c r="I25" s="401"/>
      <c r="J25" s="401"/>
      <c r="K25" s="401"/>
      <c r="L25" s="401"/>
      <c r="M25" s="401"/>
      <c r="N25" s="401"/>
      <c r="O25" s="401">
        <v>2</v>
      </c>
      <c r="P25" s="401"/>
      <c r="Q25" s="525">
        <v>3</v>
      </c>
      <c r="R25" s="525"/>
      <c r="S25" s="525"/>
      <c r="T25" s="525">
        <v>4</v>
      </c>
      <c r="U25" s="525"/>
      <c r="V25" s="525"/>
      <c r="W25" s="525">
        <v>5</v>
      </c>
      <c r="X25" s="525"/>
      <c r="Y25" s="525"/>
      <c r="Z25" s="525">
        <v>6</v>
      </c>
      <c r="AA25" s="525"/>
      <c r="AB25" s="525"/>
      <c r="AC25" s="525">
        <v>7</v>
      </c>
      <c r="AD25" s="525"/>
      <c r="AE25" s="525"/>
      <c r="AF25" s="525">
        <v>8</v>
      </c>
      <c r="AG25" s="525"/>
      <c r="AH25" s="525"/>
      <c r="AI25" s="525">
        <v>9</v>
      </c>
      <c r="AJ25" s="525"/>
      <c r="AK25" s="525"/>
      <c r="AL25" s="525">
        <v>10</v>
      </c>
      <c r="AM25" s="525"/>
      <c r="AN25" s="525"/>
      <c r="AO25" s="525">
        <v>11</v>
      </c>
      <c r="AP25" s="525"/>
      <c r="AQ25" s="525"/>
      <c r="AR25" s="525">
        <v>12</v>
      </c>
      <c r="AS25" s="525"/>
      <c r="AT25" s="525"/>
      <c r="AU25" s="525">
        <v>13</v>
      </c>
      <c r="AV25" s="525"/>
      <c r="AW25" s="525"/>
      <c r="AX25" s="525">
        <v>14</v>
      </c>
      <c r="AY25" s="525"/>
      <c r="AZ25" s="525"/>
      <c r="BA25" s="25"/>
      <c r="BB25" s="25"/>
    </row>
    <row r="26" spans="1:65" s="10" customFormat="1" ht="20.100000000000001" customHeight="1" x14ac:dyDescent="0.25">
      <c r="A26" s="25"/>
      <c r="B26" s="394" t="s">
        <v>173</v>
      </c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  <c r="N26" s="394"/>
      <c r="O26" s="395"/>
      <c r="P26" s="395"/>
      <c r="Q26" s="396">
        <v>1</v>
      </c>
      <c r="R26" s="396"/>
      <c r="S26" s="396"/>
      <c r="T26" s="396">
        <v>1</v>
      </c>
      <c r="U26" s="396"/>
      <c r="V26" s="396"/>
      <c r="W26" s="396">
        <v>1</v>
      </c>
      <c r="X26" s="396"/>
      <c r="Y26" s="396"/>
      <c r="Z26" s="396">
        <v>1</v>
      </c>
      <c r="AA26" s="396"/>
      <c r="AB26" s="396"/>
      <c r="AC26" s="396">
        <v>12</v>
      </c>
      <c r="AD26" s="396"/>
      <c r="AE26" s="396"/>
      <c r="AF26" s="396">
        <v>12</v>
      </c>
      <c r="AG26" s="396"/>
      <c r="AH26" s="396"/>
      <c r="AI26" s="416">
        <v>100000</v>
      </c>
      <c r="AJ26" s="416"/>
      <c r="AK26" s="416"/>
      <c r="AL26" s="416">
        <v>2500</v>
      </c>
      <c r="AM26" s="416"/>
      <c r="AN26" s="416"/>
      <c r="AO26" s="416">
        <v>2500</v>
      </c>
      <c r="AP26" s="416"/>
      <c r="AQ26" s="416"/>
      <c r="AR26" s="416">
        <f>Z26*AI26</f>
        <v>100000</v>
      </c>
      <c r="AS26" s="416"/>
      <c r="AT26" s="416"/>
      <c r="AU26" s="416">
        <f t="shared" ref="AU26" si="3">AC26*AL26</f>
        <v>30000</v>
      </c>
      <c r="AV26" s="416"/>
      <c r="AW26" s="416"/>
      <c r="AX26" s="416">
        <f t="shared" ref="AX26" si="4">AF26*AO26</f>
        <v>30000</v>
      </c>
      <c r="AY26" s="416"/>
      <c r="AZ26" s="416"/>
      <c r="BA26" s="25"/>
      <c r="BB26" s="25"/>
    </row>
    <row r="27" spans="1:65" s="10" customFormat="1" ht="15.75" customHeight="1" x14ac:dyDescent="0.25">
      <c r="A27" s="25"/>
      <c r="B27" s="394" t="s">
        <v>160</v>
      </c>
      <c r="C27" s="394"/>
      <c r="D27" s="394"/>
      <c r="E27" s="394"/>
      <c r="F27" s="394"/>
      <c r="G27" s="394"/>
      <c r="H27" s="394"/>
      <c r="I27" s="394"/>
      <c r="J27" s="394"/>
      <c r="K27" s="394"/>
      <c r="L27" s="394"/>
      <c r="M27" s="394"/>
      <c r="N27" s="394"/>
      <c r="O27" s="410"/>
      <c r="P27" s="410"/>
      <c r="Q27" s="393">
        <v>1</v>
      </c>
      <c r="R27" s="393"/>
      <c r="S27" s="393"/>
      <c r="T27" s="393">
        <v>1</v>
      </c>
      <c r="U27" s="393"/>
      <c r="V27" s="393"/>
      <c r="W27" s="393">
        <v>1</v>
      </c>
      <c r="X27" s="393"/>
      <c r="Y27" s="393"/>
      <c r="Z27" s="393">
        <v>4</v>
      </c>
      <c r="AA27" s="393"/>
      <c r="AB27" s="393"/>
      <c r="AC27" s="393">
        <v>4</v>
      </c>
      <c r="AD27" s="393"/>
      <c r="AE27" s="393"/>
      <c r="AF27" s="393">
        <v>4</v>
      </c>
      <c r="AG27" s="393"/>
      <c r="AH27" s="393"/>
      <c r="AI27" s="378">
        <v>10000</v>
      </c>
      <c r="AJ27" s="378"/>
      <c r="AK27" s="378"/>
      <c r="AL27" s="378">
        <v>10000</v>
      </c>
      <c r="AM27" s="378"/>
      <c r="AN27" s="378"/>
      <c r="AO27" s="378">
        <v>10000</v>
      </c>
      <c r="AP27" s="378"/>
      <c r="AQ27" s="378"/>
      <c r="AR27" s="378">
        <f>Q27*Z27*AI27</f>
        <v>40000</v>
      </c>
      <c r="AS27" s="378"/>
      <c r="AT27" s="378"/>
      <c r="AU27" s="378">
        <f>T27*AC27*AL27</f>
        <v>40000</v>
      </c>
      <c r="AV27" s="378"/>
      <c r="AW27" s="378"/>
      <c r="AX27" s="378">
        <f t="shared" ref="AX27" si="5">W27*AF27*AO27</f>
        <v>40000</v>
      </c>
      <c r="AY27" s="378"/>
      <c r="AZ27" s="378"/>
      <c r="BA27" s="25"/>
      <c r="BB27" s="25"/>
    </row>
    <row r="28" spans="1:65" s="126" customFormat="1" ht="20.100000000000001" customHeight="1" x14ac:dyDescent="0.2">
      <c r="A28" s="28"/>
      <c r="B28" s="394" t="s">
        <v>160</v>
      </c>
      <c r="C28" s="394"/>
      <c r="D28" s="394"/>
      <c r="E28" s="394"/>
      <c r="F28" s="394"/>
      <c r="G28" s="394"/>
      <c r="H28" s="394"/>
      <c r="I28" s="394"/>
      <c r="J28" s="394"/>
      <c r="K28" s="394"/>
      <c r="L28" s="394"/>
      <c r="M28" s="394"/>
      <c r="N28" s="394"/>
      <c r="O28" s="395"/>
      <c r="P28" s="395"/>
      <c r="Q28" s="396">
        <v>1</v>
      </c>
      <c r="R28" s="396"/>
      <c r="S28" s="396"/>
      <c r="T28" s="396">
        <v>0</v>
      </c>
      <c r="U28" s="396"/>
      <c r="V28" s="396"/>
      <c r="W28" s="396">
        <v>0</v>
      </c>
      <c r="X28" s="396"/>
      <c r="Y28" s="396"/>
      <c r="Z28" s="396">
        <v>1</v>
      </c>
      <c r="AA28" s="396"/>
      <c r="AB28" s="396"/>
      <c r="AC28" s="396">
        <v>0</v>
      </c>
      <c r="AD28" s="396"/>
      <c r="AE28" s="396"/>
      <c r="AF28" s="396">
        <v>0</v>
      </c>
      <c r="AG28" s="396"/>
      <c r="AH28" s="396"/>
      <c r="AI28" s="416">
        <v>180000</v>
      </c>
      <c r="AJ28" s="416"/>
      <c r="AK28" s="416"/>
      <c r="AL28" s="416">
        <v>0</v>
      </c>
      <c r="AM28" s="416"/>
      <c r="AN28" s="416"/>
      <c r="AO28" s="416">
        <v>0</v>
      </c>
      <c r="AP28" s="416"/>
      <c r="AQ28" s="416"/>
      <c r="AR28" s="378">
        <f>Q28*Z28*AI28</f>
        <v>180000</v>
      </c>
      <c r="AS28" s="378"/>
      <c r="AT28" s="378"/>
      <c r="AU28" s="416">
        <v>0</v>
      </c>
      <c r="AV28" s="416"/>
      <c r="AW28" s="416"/>
      <c r="AX28" s="416">
        <v>0</v>
      </c>
      <c r="AY28" s="416"/>
      <c r="AZ28" s="416"/>
      <c r="BA28" s="125"/>
      <c r="BB28" s="125"/>
    </row>
    <row r="29" spans="1:65" s="126" customFormat="1" ht="20.100000000000001" customHeight="1" x14ac:dyDescent="0.2">
      <c r="A29" s="28"/>
      <c r="B29" s="394"/>
      <c r="C29" s="394"/>
      <c r="D29" s="394"/>
      <c r="E29" s="394"/>
      <c r="F29" s="394"/>
      <c r="G29" s="394"/>
      <c r="H29" s="394"/>
      <c r="I29" s="394"/>
      <c r="J29" s="394"/>
      <c r="K29" s="394"/>
      <c r="L29" s="394"/>
      <c r="M29" s="394"/>
      <c r="N29" s="394"/>
      <c r="O29" s="395"/>
      <c r="P29" s="395"/>
      <c r="Q29" s="396"/>
      <c r="R29" s="396"/>
      <c r="S29" s="396"/>
      <c r="T29" s="396"/>
      <c r="U29" s="396"/>
      <c r="V29" s="396"/>
      <c r="W29" s="396"/>
      <c r="X29" s="396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416"/>
      <c r="AJ29" s="416"/>
      <c r="AK29" s="416"/>
      <c r="AL29" s="416"/>
      <c r="AM29" s="416"/>
      <c r="AN29" s="416"/>
      <c r="AO29" s="416"/>
      <c r="AP29" s="416"/>
      <c r="AQ29" s="416"/>
      <c r="AR29" s="416"/>
      <c r="AS29" s="416"/>
      <c r="AT29" s="416"/>
      <c r="AU29" s="416"/>
      <c r="AV29" s="416"/>
      <c r="AW29" s="416"/>
      <c r="AX29" s="416"/>
      <c r="AY29" s="416"/>
      <c r="AZ29" s="416"/>
      <c r="BA29" s="125"/>
      <c r="BB29" s="125"/>
    </row>
    <row r="30" spans="1:65" s="126" customFormat="1" ht="19.5" customHeight="1" x14ac:dyDescent="0.2">
      <c r="A30" s="28"/>
      <c r="B30" s="394"/>
      <c r="C30" s="394"/>
      <c r="D30" s="394"/>
      <c r="E30" s="394"/>
      <c r="F30" s="394"/>
      <c r="G30" s="394"/>
      <c r="H30" s="394"/>
      <c r="I30" s="394"/>
      <c r="J30" s="394"/>
      <c r="K30" s="394"/>
      <c r="L30" s="394"/>
      <c r="M30" s="394"/>
      <c r="N30" s="394"/>
      <c r="O30" s="395"/>
      <c r="P30" s="395"/>
      <c r="Q30" s="396"/>
      <c r="R30" s="396"/>
      <c r="S30" s="396"/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96"/>
      <c r="AE30" s="396"/>
      <c r="AF30" s="396"/>
      <c r="AG30" s="396"/>
      <c r="AH30" s="396"/>
      <c r="AI30" s="416"/>
      <c r="AJ30" s="416"/>
      <c r="AK30" s="416"/>
      <c r="AL30" s="416"/>
      <c r="AM30" s="416"/>
      <c r="AN30" s="416"/>
      <c r="AO30" s="416"/>
      <c r="AP30" s="416"/>
      <c r="AQ30" s="416"/>
      <c r="AR30" s="416"/>
      <c r="AS30" s="416"/>
      <c r="AT30" s="416"/>
      <c r="AU30" s="416"/>
      <c r="AV30" s="416"/>
      <c r="AW30" s="416"/>
      <c r="AX30" s="416"/>
      <c r="AY30" s="416"/>
      <c r="AZ30" s="416"/>
      <c r="BA30" s="125"/>
      <c r="BB30" s="125"/>
    </row>
    <row r="31" spans="1:65" s="7" customFormat="1" ht="19.5" hidden="1" customHeight="1" thickBot="1" x14ac:dyDescent="0.3">
      <c r="A31" s="26"/>
      <c r="B31" s="394"/>
      <c r="C31" s="394"/>
      <c r="D31" s="394"/>
      <c r="E31" s="394"/>
      <c r="F31" s="394"/>
      <c r="G31" s="394"/>
      <c r="H31" s="394"/>
      <c r="I31" s="394"/>
      <c r="J31" s="394"/>
      <c r="K31" s="394"/>
      <c r="L31" s="394"/>
      <c r="M31" s="394"/>
      <c r="N31" s="394"/>
      <c r="O31" s="410"/>
      <c r="P31" s="410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  <c r="AB31" s="393"/>
      <c r="AC31" s="393"/>
      <c r="AD31" s="393"/>
      <c r="AE31" s="393"/>
      <c r="AF31" s="393"/>
      <c r="AG31" s="393"/>
      <c r="AH31" s="393"/>
      <c r="AI31" s="378"/>
      <c r="AJ31" s="378"/>
      <c r="AK31" s="378"/>
      <c r="AL31" s="378"/>
      <c r="AM31" s="378"/>
      <c r="AN31" s="378"/>
      <c r="AO31" s="378"/>
      <c r="AP31" s="378"/>
      <c r="AQ31" s="378"/>
      <c r="AR31" s="378">
        <f t="shared" ref="AR31" si="6">Q31*Z31*AI31</f>
        <v>0</v>
      </c>
      <c r="AS31" s="378"/>
      <c r="AT31" s="378"/>
      <c r="AU31" s="378">
        <f t="shared" ref="AU31" si="7">T31*AC31*AL31</f>
        <v>0</v>
      </c>
      <c r="AV31" s="378"/>
      <c r="AW31" s="378"/>
      <c r="AX31" s="378">
        <f t="shared" ref="AX31" si="8">W31*AF31*AO31</f>
        <v>0</v>
      </c>
      <c r="AY31" s="378"/>
      <c r="AZ31" s="378"/>
      <c r="BA31" s="26"/>
      <c r="BB31" s="26"/>
    </row>
    <row r="32" spans="1:65" s="10" customFormat="1" ht="27.75" customHeight="1" x14ac:dyDescent="0.25">
      <c r="A32" s="26"/>
      <c r="B32" s="555" t="s">
        <v>12</v>
      </c>
      <c r="C32" s="555"/>
      <c r="D32" s="555"/>
      <c r="E32" s="555"/>
      <c r="F32" s="555"/>
      <c r="G32" s="555"/>
      <c r="H32" s="555"/>
      <c r="I32" s="555"/>
      <c r="J32" s="555"/>
      <c r="K32" s="555"/>
      <c r="L32" s="555"/>
      <c r="M32" s="555"/>
      <c r="N32" s="555"/>
      <c r="O32" s="556"/>
      <c r="P32" s="556"/>
      <c r="Q32" s="557"/>
      <c r="R32" s="557"/>
      <c r="S32" s="557"/>
      <c r="T32" s="557"/>
      <c r="U32" s="557"/>
      <c r="V32" s="557"/>
      <c r="W32" s="557"/>
      <c r="X32" s="557"/>
      <c r="Y32" s="557"/>
      <c r="Z32" s="557"/>
      <c r="AA32" s="557"/>
      <c r="AB32" s="557"/>
      <c r="AC32" s="557"/>
      <c r="AD32" s="557"/>
      <c r="AE32" s="557"/>
      <c r="AF32" s="557"/>
      <c r="AG32" s="557"/>
      <c r="AH32" s="557"/>
      <c r="AI32" s="557"/>
      <c r="AJ32" s="557"/>
      <c r="AK32" s="557"/>
      <c r="AL32" s="557"/>
      <c r="AM32" s="557"/>
      <c r="AN32" s="557"/>
      <c r="AO32" s="557"/>
      <c r="AP32" s="557"/>
      <c r="AQ32" s="557"/>
      <c r="AR32" s="516">
        <f>SUM(AR26:AR31)</f>
        <v>320000</v>
      </c>
      <c r="AS32" s="516"/>
      <c r="AT32" s="516"/>
      <c r="AU32" s="516">
        <f>SUM(AU26:AU31)</f>
        <v>70000</v>
      </c>
      <c r="AV32" s="516"/>
      <c r="AW32" s="516"/>
      <c r="AX32" s="516">
        <f>SUM(AX26:AX31)</f>
        <v>70000</v>
      </c>
      <c r="AY32" s="516"/>
      <c r="AZ32" s="516"/>
      <c r="BA32" s="29"/>
      <c r="BB32" s="29"/>
      <c r="BC32" s="14"/>
      <c r="BD32" s="14"/>
      <c r="BE32" s="14"/>
      <c r="BF32" s="14"/>
      <c r="BG32" s="14"/>
      <c r="BH32" s="7"/>
    </row>
    <row r="33" spans="1:60" s="10" customFormat="1" ht="16.5" customHeight="1" x14ac:dyDescent="0.25">
      <c r="A33" s="26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2"/>
      <c r="P33" s="112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29"/>
      <c r="BB33" s="29"/>
      <c r="BC33" s="14"/>
      <c r="BD33" s="14"/>
      <c r="BE33" s="14"/>
      <c r="BF33" s="14"/>
      <c r="BG33" s="14"/>
      <c r="BH33" s="7"/>
    </row>
    <row r="34" spans="1:60" s="96" customFormat="1" ht="15" customHeight="1" x14ac:dyDescent="0.3">
      <c r="A34" s="26"/>
      <c r="B34" s="553" t="s">
        <v>122</v>
      </c>
      <c r="C34" s="553"/>
      <c r="D34" s="553"/>
      <c r="E34" s="553"/>
      <c r="F34" s="553"/>
      <c r="G34" s="553"/>
      <c r="H34" s="553"/>
      <c r="I34" s="553"/>
      <c r="J34" s="553"/>
      <c r="K34" s="553"/>
      <c r="L34" s="553"/>
      <c r="M34" s="553"/>
      <c r="N34" s="553"/>
      <c r="O34" s="553"/>
      <c r="P34" s="553"/>
      <c r="Q34" s="554"/>
      <c r="R34" s="554"/>
      <c r="S34" s="554"/>
      <c r="T34" s="554"/>
      <c r="U34" s="554"/>
      <c r="V34" s="554"/>
      <c r="W34" s="554"/>
      <c r="X34" s="554"/>
      <c r="Y34" s="554"/>
      <c r="Z34" s="554"/>
      <c r="AA34" s="554"/>
      <c r="AB34" s="554"/>
      <c r="AC34" s="554"/>
      <c r="AD34" s="554"/>
      <c r="AE34" s="554"/>
      <c r="AF34" s="554"/>
      <c r="AG34" s="554"/>
      <c r="AH34" s="554"/>
      <c r="AI34" s="554"/>
      <c r="AJ34" s="554"/>
      <c r="AK34" s="554"/>
      <c r="AL34" s="554"/>
      <c r="AM34" s="554"/>
      <c r="AN34" s="554"/>
      <c r="AO34" s="554"/>
      <c r="AP34" s="554"/>
      <c r="AQ34" s="554"/>
      <c r="AR34" s="554"/>
      <c r="AS34" s="554"/>
      <c r="AT34" s="554"/>
      <c r="AU34" s="554"/>
      <c r="AV34" s="554"/>
      <c r="AW34" s="554"/>
      <c r="AX34" s="554"/>
      <c r="AY34" s="554"/>
      <c r="AZ34" s="554"/>
      <c r="BA34" s="98"/>
      <c r="BB34" s="98"/>
      <c r="BC34" s="99"/>
      <c r="BD34" s="99"/>
      <c r="BE34" s="99"/>
      <c r="BF34" s="99"/>
      <c r="BG34" s="99"/>
      <c r="BH34" s="100"/>
    </row>
    <row r="35" spans="1:60" s="11" customFormat="1" ht="51.75" customHeight="1" x14ac:dyDescent="0.25">
      <c r="A35" s="26"/>
      <c r="B35" s="424" t="s">
        <v>123</v>
      </c>
      <c r="C35" s="528"/>
      <c r="D35" s="528"/>
      <c r="E35" s="528"/>
      <c r="F35" s="528"/>
      <c r="G35" s="528"/>
      <c r="H35" s="528"/>
      <c r="I35" s="528"/>
      <c r="J35" s="528"/>
      <c r="K35" s="528"/>
      <c r="L35" s="528"/>
      <c r="M35" s="528"/>
      <c r="N35" s="529"/>
      <c r="O35" s="428" t="s">
        <v>1</v>
      </c>
      <c r="P35" s="434"/>
      <c r="Q35" s="480" t="s">
        <v>124</v>
      </c>
      <c r="R35" s="552"/>
      <c r="S35" s="552"/>
      <c r="T35" s="552"/>
      <c r="U35" s="552"/>
      <c r="V35" s="552"/>
      <c r="W35" s="552"/>
      <c r="X35" s="552"/>
      <c r="Y35" s="552"/>
      <c r="Z35" s="552"/>
      <c r="AA35" s="552"/>
      <c r="AB35" s="481"/>
      <c r="AC35" s="480" t="s">
        <v>125</v>
      </c>
      <c r="AD35" s="552"/>
      <c r="AE35" s="552"/>
      <c r="AF35" s="552"/>
      <c r="AG35" s="552"/>
      <c r="AH35" s="552"/>
      <c r="AI35" s="552"/>
      <c r="AJ35" s="552"/>
      <c r="AK35" s="552"/>
      <c r="AL35" s="552"/>
      <c r="AM35" s="552"/>
      <c r="AN35" s="481"/>
      <c r="AO35" s="480" t="s">
        <v>126</v>
      </c>
      <c r="AP35" s="552"/>
      <c r="AQ35" s="552"/>
      <c r="AR35" s="552"/>
      <c r="AS35" s="552"/>
      <c r="AT35" s="552"/>
      <c r="AU35" s="552"/>
      <c r="AV35" s="552"/>
      <c r="AW35" s="552"/>
      <c r="AX35" s="552"/>
      <c r="AY35" s="552"/>
      <c r="AZ35" s="481"/>
      <c r="BA35" s="29"/>
      <c r="BB35" s="29"/>
      <c r="BC35" s="8"/>
      <c r="BD35" s="8"/>
      <c r="BE35" s="8"/>
      <c r="BF35" s="8"/>
      <c r="BG35" s="8"/>
      <c r="BH35" s="12"/>
    </row>
    <row r="36" spans="1:60" s="11" customFormat="1" ht="63.75" customHeight="1" x14ac:dyDescent="0.25">
      <c r="A36" s="26"/>
      <c r="B36" s="530"/>
      <c r="C36" s="531"/>
      <c r="D36" s="531"/>
      <c r="E36" s="531"/>
      <c r="F36" s="531"/>
      <c r="G36" s="531"/>
      <c r="H36" s="531"/>
      <c r="I36" s="531"/>
      <c r="J36" s="531"/>
      <c r="K36" s="531"/>
      <c r="L36" s="531"/>
      <c r="M36" s="531"/>
      <c r="N36" s="532"/>
      <c r="O36" s="428"/>
      <c r="P36" s="434"/>
      <c r="Q36" s="385" t="s">
        <v>198</v>
      </c>
      <c r="R36" s="552"/>
      <c r="S36" s="552"/>
      <c r="T36" s="481"/>
      <c r="U36" s="385" t="s">
        <v>199</v>
      </c>
      <c r="V36" s="552"/>
      <c r="W36" s="552"/>
      <c r="X36" s="481"/>
      <c r="Y36" s="385" t="s">
        <v>200</v>
      </c>
      <c r="Z36" s="552"/>
      <c r="AA36" s="552"/>
      <c r="AB36" s="481"/>
      <c r="AC36" s="385" t="s">
        <v>198</v>
      </c>
      <c r="AD36" s="552"/>
      <c r="AE36" s="552"/>
      <c r="AF36" s="481"/>
      <c r="AG36" s="385" t="s">
        <v>199</v>
      </c>
      <c r="AH36" s="552"/>
      <c r="AI36" s="552"/>
      <c r="AJ36" s="481"/>
      <c r="AK36" s="385" t="s">
        <v>200</v>
      </c>
      <c r="AL36" s="552"/>
      <c r="AM36" s="552"/>
      <c r="AN36" s="481"/>
      <c r="AO36" s="385" t="s">
        <v>198</v>
      </c>
      <c r="AP36" s="552"/>
      <c r="AQ36" s="552"/>
      <c r="AR36" s="481"/>
      <c r="AS36" s="385" t="s">
        <v>199</v>
      </c>
      <c r="AT36" s="552"/>
      <c r="AU36" s="552"/>
      <c r="AV36" s="481"/>
      <c r="AW36" s="385" t="s">
        <v>200</v>
      </c>
      <c r="AX36" s="552"/>
      <c r="AY36" s="552"/>
      <c r="AZ36" s="481"/>
      <c r="BA36" s="29"/>
      <c r="BB36" s="29"/>
      <c r="BC36" s="8"/>
      <c r="BD36" s="8"/>
      <c r="BE36" s="8"/>
      <c r="BF36" s="8"/>
      <c r="BG36" s="8"/>
      <c r="BH36" s="12"/>
    </row>
    <row r="37" spans="1:60" s="11" customFormat="1" ht="18" customHeight="1" x14ac:dyDescent="0.25">
      <c r="A37" s="26"/>
      <c r="B37" s="401">
        <v>1</v>
      </c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  <c r="O37" s="438">
        <v>2</v>
      </c>
      <c r="P37" s="438"/>
      <c r="Q37" s="401">
        <v>3</v>
      </c>
      <c r="R37" s="401"/>
      <c r="S37" s="401"/>
      <c r="T37" s="401"/>
      <c r="U37" s="401">
        <v>4</v>
      </c>
      <c r="V37" s="401"/>
      <c r="W37" s="401"/>
      <c r="X37" s="401"/>
      <c r="Y37" s="401">
        <v>5</v>
      </c>
      <c r="Z37" s="401"/>
      <c r="AA37" s="401"/>
      <c r="AB37" s="401"/>
      <c r="AC37" s="401">
        <v>6</v>
      </c>
      <c r="AD37" s="401"/>
      <c r="AE37" s="401"/>
      <c r="AF37" s="401"/>
      <c r="AG37" s="401">
        <v>7</v>
      </c>
      <c r="AH37" s="401"/>
      <c r="AI37" s="401"/>
      <c r="AJ37" s="401"/>
      <c r="AK37" s="401">
        <v>8</v>
      </c>
      <c r="AL37" s="401"/>
      <c r="AM37" s="401"/>
      <c r="AN37" s="401"/>
      <c r="AO37" s="401">
        <v>9</v>
      </c>
      <c r="AP37" s="401"/>
      <c r="AQ37" s="401"/>
      <c r="AR37" s="401"/>
      <c r="AS37" s="401">
        <v>10</v>
      </c>
      <c r="AT37" s="401"/>
      <c r="AU37" s="401"/>
      <c r="AV37" s="401"/>
      <c r="AW37" s="401">
        <v>11</v>
      </c>
      <c r="AX37" s="401"/>
      <c r="AY37" s="401"/>
      <c r="AZ37" s="401"/>
      <c r="BA37" s="29"/>
      <c r="BB37" s="29"/>
      <c r="BC37" s="8"/>
      <c r="BD37" s="8"/>
      <c r="BE37" s="8"/>
      <c r="BF37" s="8"/>
      <c r="BG37" s="8"/>
      <c r="BH37" s="12"/>
    </row>
    <row r="38" spans="1:60" s="11" customFormat="1" ht="18" customHeight="1" thickBot="1" x14ac:dyDescent="0.3">
      <c r="A38" s="35"/>
      <c r="B38" s="539" t="s">
        <v>161</v>
      </c>
      <c r="C38" s="540"/>
      <c r="D38" s="540"/>
      <c r="E38" s="540"/>
      <c r="F38" s="540"/>
      <c r="G38" s="540"/>
      <c r="H38" s="540"/>
      <c r="I38" s="540"/>
      <c r="J38" s="540"/>
      <c r="K38" s="540"/>
      <c r="L38" s="540"/>
      <c r="M38" s="540"/>
      <c r="N38" s="541"/>
      <c r="O38" s="542"/>
      <c r="P38" s="543"/>
      <c r="Q38" s="544">
        <v>0</v>
      </c>
      <c r="R38" s="545"/>
      <c r="S38" s="545"/>
      <c r="T38" s="546"/>
      <c r="U38" s="544">
        <v>0</v>
      </c>
      <c r="V38" s="545"/>
      <c r="W38" s="545"/>
      <c r="X38" s="546"/>
      <c r="Y38" s="544">
        <v>0</v>
      </c>
      <c r="Z38" s="545"/>
      <c r="AA38" s="545"/>
      <c r="AB38" s="546"/>
      <c r="AC38" s="544">
        <v>0</v>
      </c>
      <c r="AD38" s="545"/>
      <c r="AE38" s="545"/>
      <c r="AF38" s="546"/>
      <c r="AG38" s="544">
        <v>0</v>
      </c>
      <c r="AH38" s="545"/>
      <c r="AI38" s="545"/>
      <c r="AJ38" s="546"/>
      <c r="AK38" s="544">
        <v>0</v>
      </c>
      <c r="AL38" s="545"/>
      <c r="AM38" s="545"/>
      <c r="AN38" s="546"/>
      <c r="AO38" s="536">
        <f>Q38*AC38</f>
        <v>0</v>
      </c>
      <c r="AP38" s="537"/>
      <c r="AQ38" s="537"/>
      <c r="AR38" s="538"/>
      <c r="AS38" s="536">
        <f t="shared" ref="AS38" si="9">U38*AG38</f>
        <v>0</v>
      </c>
      <c r="AT38" s="537"/>
      <c r="AU38" s="537"/>
      <c r="AV38" s="538"/>
      <c r="AW38" s="536">
        <v>0</v>
      </c>
      <c r="AX38" s="537"/>
      <c r="AY38" s="537"/>
      <c r="AZ38" s="538"/>
      <c r="BA38" s="29"/>
      <c r="BB38" s="29"/>
      <c r="BC38" s="8"/>
      <c r="BD38" s="8"/>
      <c r="BE38" s="8"/>
      <c r="BF38" s="8"/>
      <c r="BG38" s="8"/>
      <c r="BH38" s="12"/>
    </row>
    <row r="39" spans="1:60" s="137" customFormat="1" ht="18" customHeight="1" thickBot="1" x14ac:dyDescent="0.25">
      <c r="A39" s="133"/>
      <c r="B39" s="547" t="s">
        <v>76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549"/>
      <c r="O39" s="550"/>
      <c r="P39" s="551"/>
      <c r="Q39" s="547" t="s">
        <v>7</v>
      </c>
      <c r="R39" s="548"/>
      <c r="S39" s="548"/>
      <c r="T39" s="549"/>
      <c r="U39" s="547" t="s">
        <v>7</v>
      </c>
      <c r="V39" s="548"/>
      <c r="W39" s="548"/>
      <c r="X39" s="549"/>
      <c r="Y39" s="547" t="s">
        <v>7</v>
      </c>
      <c r="Z39" s="548"/>
      <c r="AA39" s="548"/>
      <c r="AB39" s="549"/>
      <c r="AC39" s="547" t="s">
        <v>7</v>
      </c>
      <c r="AD39" s="548"/>
      <c r="AE39" s="548"/>
      <c r="AF39" s="549"/>
      <c r="AG39" s="547"/>
      <c r="AH39" s="548"/>
      <c r="AI39" s="548"/>
      <c r="AJ39" s="549"/>
      <c r="AK39" s="547" t="s">
        <v>7</v>
      </c>
      <c r="AL39" s="548"/>
      <c r="AM39" s="548"/>
      <c r="AN39" s="549"/>
      <c r="AO39" s="533">
        <f>AO38</f>
        <v>0</v>
      </c>
      <c r="AP39" s="534"/>
      <c r="AQ39" s="534"/>
      <c r="AR39" s="535"/>
      <c r="AS39" s="533">
        <f t="shared" ref="AS39" si="10">AS38</f>
        <v>0</v>
      </c>
      <c r="AT39" s="534"/>
      <c r="AU39" s="534"/>
      <c r="AV39" s="535"/>
      <c r="AW39" s="533">
        <f t="shared" ref="AW39" si="11">AW38</f>
        <v>0</v>
      </c>
      <c r="AX39" s="534"/>
      <c r="AY39" s="534"/>
      <c r="AZ39" s="535"/>
      <c r="BA39" s="134"/>
      <c r="BB39" s="134"/>
      <c r="BC39" s="135"/>
      <c r="BD39" s="135"/>
      <c r="BE39" s="135"/>
      <c r="BF39" s="135"/>
      <c r="BG39" s="135"/>
      <c r="BH39" s="136"/>
    </row>
    <row r="40" spans="1:60" ht="40.700000000000003" customHeight="1" x14ac:dyDescent="0.25"/>
    <row r="41" spans="1:60" ht="10.5" customHeight="1" x14ac:dyDescent="0.3">
      <c r="B41" s="341" t="s">
        <v>127</v>
      </c>
      <c r="C41" s="341"/>
      <c r="D41" s="341"/>
      <c r="E41" s="341"/>
      <c r="F41" s="341"/>
      <c r="G41" s="341"/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1"/>
      <c r="W41" s="341"/>
      <c r="X41" s="341"/>
      <c r="Y41" s="341"/>
      <c r="Z41" s="341"/>
      <c r="AA41" s="341"/>
      <c r="AB41" s="341"/>
      <c r="AC41" s="341"/>
      <c r="AD41" s="341"/>
      <c r="AE41" s="341"/>
      <c r="AF41" s="341"/>
      <c r="AG41" s="341"/>
      <c r="AH41" s="341"/>
      <c r="AI41" s="341"/>
      <c r="AJ41" s="341"/>
      <c r="AK41" s="341"/>
      <c r="AL41" s="341"/>
      <c r="AM41" s="341"/>
      <c r="AN41" s="341"/>
      <c r="AO41" s="341"/>
      <c r="AP41" s="341"/>
      <c r="AQ41" s="341"/>
      <c r="AR41" s="341"/>
      <c r="AS41" s="341"/>
      <c r="AT41" s="341"/>
      <c r="AU41" s="341"/>
      <c r="AV41" s="341"/>
      <c r="AW41" s="341"/>
      <c r="AX41" s="341"/>
      <c r="AY41" s="341"/>
      <c r="AZ41" s="341"/>
    </row>
    <row r="42" spans="1:60" ht="60.75" customHeight="1" x14ac:dyDescent="0.25">
      <c r="B42" s="325" t="s">
        <v>128</v>
      </c>
      <c r="C42" s="325"/>
      <c r="D42" s="325"/>
      <c r="E42" s="325"/>
      <c r="F42" s="325"/>
      <c r="G42" s="325"/>
      <c r="H42" s="325"/>
      <c r="I42" s="325"/>
      <c r="J42" s="325"/>
      <c r="K42" s="325"/>
      <c r="L42" s="325"/>
      <c r="M42" s="325"/>
      <c r="N42" s="325"/>
      <c r="O42" s="428" t="s">
        <v>1</v>
      </c>
      <c r="P42" s="428"/>
      <c r="Q42" s="325" t="s">
        <v>129</v>
      </c>
      <c r="R42" s="325"/>
      <c r="S42" s="325"/>
      <c r="T42" s="325"/>
      <c r="U42" s="325"/>
      <c r="V42" s="325"/>
      <c r="W42" s="325"/>
      <c r="X42" s="325"/>
      <c r="Y42" s="325"/>
      <c r="Z42" s="325" t="s">
        <v>130</v>
      </c>
      <c r="AA42" s="325"/>
      <c r="AB42" s="325"/>
      <c r="AC42" s="325"/>
      <c r="AD42" s="325"/>
      <c r="AE42" s="325"/>
      <c r="AF42" s="325"/>
      <c r="AG42" s="325"/>
      <c r="AH42" s="325"/>
      <c r="AI42" s="325" t="s">
        <v>131</v>
      </c>
      <c r="AJ42" s="325"/>
      <c r="AK42" s="325"/>
      <c r="AL42" s="325"/>
      <c r="AM42" s="325"/>
      <c r="AN42" s="325"/>
      <c r="AO42" s="325"/>
      <c r="AP42" s="325"/>
      <c r="AQ42" s="325"/>
      <c r="AR42" s="325" t="s">
        <v>118</v>
      </c>
      <c r="AS42" s="325"/>
      <c r="AT42" s="325"/>
      <c r="AU42" s="325"/>
      <c r="AV42" s="325"/>
      <c r="AW42" s="325"/>
      <c r="AX42" s="325"/>
      <c r="AY42" s="325"/>
      <c r="AZ42" s="325"/>
    </row>
    <row r="43" spans="1:60" ht="99" customHeight="1" x14ac:dyDescent="0.25">
      <c r="B43" s="325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428"/>
      <c r="P43" s="428"/>
      <c r="Q43" s="428" t="s">
        <v>119</v>
      </c>
      <c r="R43" s="428"/>
      <c r="S43" s="428"/>
      <c r="T43" s="428" t="s">
        <v>120</v>
      </c>
      <c r="U43" s="428"/>
      <c r="V43" s="428"/>
      <c r="W43" s="428" t="s">
        <v>121</v>
      </c>
      <c r="X43" s="428"/>
      <c r="Y43" s="428"/>
      <c r="Z43" s="428" t="s">
        <v>119</v>
      </c>
      <c r="AA43" s="428"/>
      <c r="AB43" s="428"/>
      <c r="AC43" s="428" t="s">
        <v>120</v>
      </c>
      <c r="AD43" s="428"/>
      <c r="AE43" s="428"/>
      <c r="AF43" s="428" t="s">
        <v>121</v>
      </c>
      <c r="AG43" s="428"/>
      <c r="AH43" s="428"/>
      <c r="AI43" s="428" t="s">
        <v>119</v>
      </c>
      <c r="AJ43" s="428"/>
      <c r="AK43" s="428"/>
      <c r="AL43" s="428" t="s">
        <v>120</v>
      </c>
      <c r="AM43" s="428"/>
      <c r="AN43" s="428"/>
      <c r="AO43" s="428" t="s">
        <v>121</v>
      </c>
      <c r="AP43" s="428"/>
      <c r="AQ43" s="428"/>
      <c r="AR43" s="428" t="s">
        <v>119</v>
      </c>
      <c r="AS43" s="428"/>
      <c r="AT43" s="428"/>
      <c r="AU43" s="428" t="s">
        <v>120</v>
      </c>
      <c r="AV43" s="428"/>
      <c r="AW43" s="428"/>
      <c r="AX43" s="428" t="s">
        <v>121</v>
      </c>
      <c r="AY43" s="428"/>
      <c r="AZ43" s="428"/>
    </row>
    <row r="44" spans="1:60" x14ac:dyDescent="0.25">
      <c r="B44" s="401">
        <v>1</v>
      </c>
      <c r="C44" s="401"/>
      <c r="D44" s="401"/>
      <c r="E44" s="401"/>
      <c r="F44" s="401"/>
      <c r="G44" s="401"/>
      <c r="H44" s="401"/>
      <c r="I44" s="401"/>
      <c r="J44" s="401"/>
      <c r="K44" s="401"/>
      <c r="L44" s="401"/>
      <c r="M44" s="401"/>
      <c r="N44" s="401"/>
      <c r="O44" s="401">
        <v>2</v>
      </c>
      <c r="P44" s="401"/>
      <c r="Q44" s="525">
        <v>3</v>
      </c>
      <c r="R44" s="525"/>
      <c r="S44" s="525"/>
      <c r="T44" s="525">
        <v>4</v>
      </c>
      <c r="U44" s="525"/>
      <c r="V44" s="525"/>
      <c r="W44" s="525">
        <v>5</v>
      </c>
      <c r="X44" s="525"/>
      <c r="Y44" s="525"/>
      <c r="Z44" s="525">
        <v>6</v>
      </c>
      <c r="AA44" s="525"/>
      <c r="AB44" s="525"/>
      <c r="AC44" s="525">
        <v>7</v>
      </c>
      <c r="AD44" s="525"/>
      <c r="AE44" s="525"/>
      <c r="AF44" s="525">
        <v>8</v>
      </c>
      <c r="AG44" s="525"/>
      <c r="AH44" s="525"/>
      <c r="AI44" s="525">
        <v>9</v>
      </c>
      <c r="AJ44" s="525"/>
      <c r="AK44" s="525"/>
      <c r="AL44" s="525">
        <v>10</v>
      </c>
      <c r="AM44" s="525"/>
      <c r="AN44" s="525"/>
      <c r="AO44" s="525">
        <v>11</v>
      </c>
      <c r="AP44" s="525"/>
      <c r="AQ44" s="525"/>
      <c r="AR44" s="525">
        <v>12</v>
      </c>
      <c r="AS44" s="525"/>
      <c r="AT44" s="525"/>
      <c r="AU44" s="525">
        <v>13</v>
      </c>
      <c r="AV44" s="525"/>
      <c r="AW44" s="525"/>
      <c r="AX44" s="525">
        <v>14</v>
      </c>
      <c r="AY44" s="525"/>
      <c r="AZ44" s="525"/>
    </row>
    <row r="45" spans="1:60" ht="25.15" customHeight="1" x14ac:dyDescent="0.25">
      <c r="B45" s="365" t="s">
        <v>164</v>
      </c>
      <c r="C45" s="365"/>
      <c r="D45" s="365"/>
      <c r="E45" s="365"/>
      <c r="F45" s="365"/>
      <c r="G45" s="365"/>
      <c r="H45" s="365"/>
      <c r="I45" s="365"/>
      <c r="J45" s="365"/>
      <c r="K45" s="365"/>
      <c r="L45" s="365"/>
      <c r="M45" s="365"/>
      <c r="N45" s="365"/>
      <c r="O45" s="524"/>
      <c r="P45" s="524"/>
      <c r="Q45" s="526">
        <v>1</v>
      </c>
      <c r="R45" s="526"/>
      <c r="S45" s="526"/>
      <c r="T45" s="526">
        <v>1</v>
      </c>
      <c r="U45" s="526"/>
      <c r="V45" s="526"/>
      <c r="W45" s="526">
        <v>1</v>
      </c>
      <c r="X45" s="526"/>
      <c r="Y45" s="526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315"/>
      <c r="AQ45" s="315"/>
      <c r="AR45" s="315">
        <v>3177161.69</v>
      </c>
      <c r="AS45" s="315"/>
      <c r="AT45" s="315"/>
      <c r="AU45" s="315">
        <v>3041729</v>
      </c>
      <c r="AV45" s="315"/>
      <c r="AW45" s="315"/>
      <c r="AX45" s="315">
        <v>3041729</v>
      </c>
      <c r="AY45" s="315"/>
      <c r="AZ45" s="315"/>
    </row>
    <row r="46" spans="1:60" ht="25.15" customHeight="1" x14ac:dyDescent="0.25">
      <c r="B46" s="365" t="s">
        <v>165</v>
      </c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  <c r="N46" s="365"/>
      <c r="O46" s="524"/>
      <c r="P46" s="524"/>
      <c r="Q46" s="526">
        <v>1</v>
      </c>
      <c r="R46" s="526"/>
      <c r="S46" s="526"/>
      <c r="T46" s="526">
        <v>1</v>
      </c>
      <c r="U46" s="526"/>
      <c r="V46" s="526"/>
      <c r="W46" s="526">
        <v>1</v>
      </c>
      <c r="X46" s="526"/>
      <c r="Y46" s="526"/>
      <c r="Z46" s="315"/>
      <c r="AA46" s="315"/>
      <c r="AB46" s="315"/>
      <c r="AC46" s="315"/>
      <c r="AD46" s="315"/>
      <c r="AE46" s="315"/>
      <c r="AF46" s="315"/>
      <c r="AG46" s="315"/>
      <c r="AH46" s="315"/>
      <c r="AI46" s="315"/>
      <c r="AJ46" s="315"/>
      <c r="AK46" s="315"/>
      <c r="AL46" s="315"/>
      <c r="AM46" s="315"/>
      <c r="AN46" s="315"/>
      <c r="AO46" s="315"/>
      <c r="AP46" s="315"/>
      <c r="AQ46" s="315"/>
      <c r="AR46" s="315">
        <v>1826062</v>
      </c>
      <c r="AS46" s="315"/>
      <c r="AT46" s="315"/>
      <c r="AU46" s="315">
        <v>1826062</v>
      </c>
      <c r="AV46" s="315"/>
      <c r="AW46" s="315"/>
      <c r="AX46" s="315">
        <v>1826062</v>
      </c>
      <c r="AY46" s="315"/>
      <c r="AZ46" s="315"/>
    </row>
    <row r="47" spans="1:60" ht="25.15" customHeight="1" x14ac:dyDescent="0.25">
      <c r="B47" s="527" t="s">
        <v>166</v>
      </c>
      <c r="C47" s="527"/>
      <c r="D47" s="527"/>
      <c r="E47" s="527"/>
      <c r="F47" s="527"/>
      <c r="G47" s="527"/>
      <c r="H47" s="527"/>
      <c r="I47" s="527"/>
      <c r="J47" s="527"/>
      <c r="K47" s="527"/>
      <c r="L47" s="527"/>
      <c r="M47" s="527"/>
      <c r="N47" s="527"/>
      <c r="O47" s="347"/>
      <c r="P47" s="347"/>
      <c r="Q47" s="526">
        <v>1</v>
      </c>
      <c r="R47" s="526"/>
      <c r="S47" s="526"/>
      <c r="T47" s="526">
        <v>1</v>
      </c>
      <c r="U47" s="526"/>
      <c r="V47" s="526"/>
      <c r="W47" s="526">
        <v>1</v>
      </c>
      <c r="X47" s="526"/>
      <c r="Y47" s="526"/>
      <c r="Z47" s="315"/>
      <c r="AA47" s="315"/>
      <c r="AB47" s="315"/>
      <c r="AC47" s="315"/>
      <c r="AD47" s="315"/>
      <c r="AE47" s="315"/>
      <c r="AF47" s="315"/>
      <c r="AG47" s="315"/>
      <c r="AH47" s="315"/>
      <c r="AI47" s="315"/>
      <c r="AJ47" s="315"/>
      <c r="AK47" s="315"/>
      <c r="AL47" s="315"/>
      <c r="AM47" s="315"/>
      <c r="AN47" s="315"/>
      <c r="AO47" s="315"/>
      <c r="AP47" s="315"/>
      <c r="AQ47" s="315"/>
      <c r="AR47" s="315">
        <v>207996.15</v>
      </c>
      <c r="AS47" s="315"/>
      <c r="AT47" s="315"/>
      <c r="AU47" s="315">
        <v>136863.4</v>
      </c>
      <c r="AV47" s="315"/>
      <c r="AW47" s="315"/>
      <c r="AX47" s="315">
        <v>136863.4</v>
      </c>
      <c r="AY47" s="315"/>
      <c r="AZ47" s="315"/>
    </row>
    <row r="48" spans="1:60" ht="25.15" customHeight="1" x14ac:dyDescent="0.25">
      <c r="B48" s="365" t="s">
        <v>183</v>
      </c>
      <c r="C48" s="365"/>
      <c r="D48" s="365"/>
      <c r="E48" s="365"/>
      <c r="F48" s="365"/>
      <c r="G48" s="365"/>
      <c r="H48" s="365"/>
      <c r="I48" s="365"/>
      <c r="J48" s="365"/>
      <c r="K48" s="365"/>
      <c r="L48" s="365"/>
      <c r="M48" s="365"/>
      <c r="N48" s="365"/>
      <c r="O48" s="524"/>
      <c r="P48" s="524"/>
      <c r="Q48" s="526">
        <v>1</v>
      </c>
      <c r="R48" s="526"/>
      <c r="S48" s="526"/>
      <c r="T48" s="526">
        <v>1</v>
      </c>
      <c r="U48" s="526"/>
      <c r="V48" s="526"/>
      <c r="W48" s="526">
        <v>1</v>
      </c>
      <c r="X48" s="526"/>
      <c r="Y48" s="526"/>
      <c r="Z48" s="315"/>
      <c r="AA48" s="315"/>
      <c r="AB48" s="315"/>
      <c r="AC48" s="315"/>
      <c r="AD48" s="315"/>
      <c r="AE48" s="315"/>
      <c r="AF48" s="315"/>
      <c r="AG48" s="315"/>
      <c r="AH48" s="315"/>
      <c r="AI48" s="315"/>
      <c r="AJ48" s="315"/>
      <c r="AK48" s="315"/>
      <c r="AL48" s="315"/>
      <c r="AM48" s="315"/>
      <c r="AN48" s="315"/>
      <c r="AO48" s="315"/>
      <c r="AP48" s="315"/>
      <c r="AQ48" s="315"/>
      <c r="AR48" s="315">
        <v>440810.47</v>
      </c>
      <c r="AS48" s="315"/>
      <c r="AT48" s="315"/>
      <c r="AU48" s="315">
        <v>220000</v>
      </c>
      <c r="AV48" s="315"/>
      <c r="AW48" s="315"/>
      <c r="AX48" s="315">
        <v>220000</v>
      </c>
      <c r="AY48" s="315"/>
      <c r="AZ48" s="315"/>
    </row>
    <row r="49" spans="2:52" ht="23.25" customHeight="1" x14ac:dyDescent="0.25">
      <c r="B49" s="521" t="s">
        <v>76</v>
      </c>
      <c r="C49" s="521"/>
      <c r="D49" s="521"/>
      <c r="E49" s="521"/>
      <c r="F49" s="521"/>
      <c r="G49" s="521"/>
      <c r="H49" s="521"/>
      <c r="I49" s="521"/>
      <c r="J49" s="521"/>
      <c r="K49" s="521"/>
      <c r="L49" s="521"/>
      <c r="M49" s="521"/>
      <c r="N49" s="521"/>
      <c r="O49" s="522"/>
      <c r="P49" s="522"/>
      <c r="Q49" s="523"/>
      <c r="R49" s="523"/>
      <c r="S49" s="523"/>
      <c r="T49" s="523"/>
      <c r="U49" s="523"/>
      <c r="V49" s="523"/>
      <c r="W49" s="523"/>
      <c r="X49" s="523"/>
      <c r="Y49" s="523"/>
      <c r="Z49" s="516"/>
      <c r="AA49" s="516"/>
      <c r="AB49" s="516"/>
      <c r="AC49" s="516"/>
      <c r="AD49" s="516"/>
      <c r="AE49" s="516"/>
      <c r="AF49" s="516"/>
      <c r="AG49" s="516"/>
      <c r="AH49" s="516"/>
      <c r="AI49" s="516"/>
      <c r="AJ49" s="516"/>
      <c r="AK49" s="516"/>
      <c r="AL49" s="516"/>
      <c r="AM49" s="516"/>
      <c r="AN49" s="516"/>
      <c r="AO49" s="516"/>
      <c r="AP49" s="516"/>
      <c r="AQ49" s="516"/>
      <c r="AR49" s="517">
        <f>SUM(AR45:AR48)</f>
        <v>5652030.3099999996</v>
      </c>
      <c r="AS49" s="517"/>
      <c r="AT49" s="517"/>
      <c r="AU49" s="516">
        <f t="shared" ref="AU49" si="12">SUM(AU45:AU48)</f>
        <v>5224654.4000000004</v>
      </c>
      <c r="AV49" s="516"/>
      <c r="AW49" s="516"/>
      <c r="AX49" s="516">
        <f t="shared" ref="AX49" si="13">SUM(AX45:AX48)</f>
        <v>5224654.4000000004</v>
      </c>
      <c r="AY49" s="516"/>
      <c r="AZ49" s="516"/>
    </row>
    <row r="50" spans="2:52" ht="38.25" hidden="1" customHeight="1" x14ac:dyDescent="0.25">
      <c r="B50" s="518" t="s">
        <v>197</v>
      </c>
      <c r="C50" s="519"/>
      <c r="D50" s="519"/>
      <c r="E50" s="519"/>
      <c r="F50" s="519"/>
      <c r="G50" s="519"/>
      <c r="H50" s="519"/>
      <c r="I50" s="519"/>
      <c r="J50" s="519"/>
      <c r="K50" s="519"/>
      <c r="L50" s="519"/>
      <c r="M50" s="519"/>
      <c r="N50" s="520"/>
      <c r="O50" s="347"/>
      <c r="P50" s="347"/>
      <c r="Q50" s="158"/>
      <c r="R50" s="158"/>
      <c r="S50" s="158"/>
      <c r="T50" s="158"/>
      <c r="U50" s="158"/>
      <c r="V50" s="158"/>
      <c r="W50" s="158"/>
      <c r="X50" s="158"/>
      <c r="Y50" s="158"/>
      <c r="Z50" s="158" t="s">
        <v>7</v>
      </c>
      <c r="AA50" s="158"/>
      <c r="AB50" s="158"/>
      <c r="AC50" s="158" t="s">
        <v>7</v>
      </c>
      <c r="AD50" s="158"/>
      <c r="AE50" s="158"/>
      <c r="AF50" s="158" t="s">
        <v>7</v>
      </c>
      <c r="AG50" s="158"/>
      <c r="AH50" s="158"/>
      <c r="AI50" s="158" t="s">
        <v>7</v>
      </c>
      <c r="AJ50" s="158"/>
      <c r="AK50" s="158"/>
      <c r="AL50" s="158" t="s">
        <v>7</v>
      </c>
      <c r="AM50" s="158"/>
      <c r="AN50" s="158"/>
      <c r="AO50" s="158" t="s">
        <v>7</v>
      </c>
      <c r="AP50" s="158"/>
      <c r="AQ50" s="158"/>
      <c r="AR50" s="316">
        <f>AR49</f>
        <v>5652030.3099999996</v>
      </c>
      <c r="AS50" s="316"/>
      <c r="AT50" s="316"/>
      <c r="AU50" s="316">
        <f t="shared" ref="AU50" si="14">AU49</f>
        <v>5224654.4000000004</v>
      </c>
      <c r="AV50" s="316"/>
      <c r="AW50" s="316"/>
      <c r="AX50" s="316">
        <f t="shared" ref="AX50" si="15">AX49</f>
        <v>5224654.4000000004</v>
      </c>
      <c r="AY50" s="316"/>
      <c r="AZ50" s="316"/>
    </row>
    <row r="51" spans="2:52" ht="22.15" customHeight="1" x14ac:dyDescent="0.25"/>
    <row r="52" spans="2:52" ht="18.75" x14ac:dyDescent="0.3">
      <c r="B52" s="341" t="s">
        <v>132</v>
      </c>
      <c r="C52" s="341"/>
      <c r="D52" s="341"/>
      <c r="E52" s="341"/>
      <c r="F52" s="341"/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1"/>
      <c r="AH52" s="341"/>
      <c r="AI52" s="341"/>
      <c r="AJ52" s="341"/>
      <c r="AK52" s="341"/>
      <c r="AL52" s="341"/>
      <c r="AM52" s="341"/>
      <c r="AN52" s="341"/>
      <c r="AO52" s="341"/>
      <c r="AP52" s="341"/>
      <c r="AQ52" s="341"/>
      <c r="AR52" s="341"/>
      <c r="AS52" s="341"/>
      <c r="AT52" s="341"/>
      <c r="AU52" s="341"/>
      <c r="AV52" s="341"/>
      <c r="AW52" s="341"/>
      <c r="AX52" s="341"/>
      <c r="AY52" s="341"/>
      <c r="AZ52" s="341"/>
    </row>
    <row r="53" spans="2:52" ht="64.5" customHeight="1" x14ac:dyDescent="0.25">
      <c r="B53" s="325" t="s">
        <v>137</v>
      </c>
      <c r="C53" s="325"/>
      <c r="D53" s="325"/>
      <c r="E53" s="325"/>
      <c r="F53" s="325"/>
      <c r="G53" s="325"/>
      <c r="H53" s="325"/>
      <c r="I53" s="325"/>
      <c r="J53" s="325"/>
      <c r="K53" s="325"/>
      <c r="L53" s="325"/>
      <c r="M53" s="325"/>
      <c r="N53" s="325"/>
      <c r="O53" s="428" t="s">
        <v>1</v>
      </c>
      <c r="P53" s="428"/>
      <c r="Q53" s="385" t="s">
        <v>133</v>
      </c>
      <c r="R53" s="386"/>
      <c r="S53" s="386"/>
      <c r="T53" s="386"/>
      <c r="U53" s="386"/>
      <c r="V53" s="386"/>
      <c r="W53" s="386"/>
      <c r="X53" s="386"/>
      <c r="Y53" s="387"/>
      <c r="Z53" s="385" t="s">
        <v>134</v>
      </c>
      <c r="AA53" s="386"/>
      <c r="AB53" s="386"/>
      <c r="AC53" s="386"/>
      <c r="AD53" s="386"/>
      <c r="AE53" s="386"/>
      <c r="AF53" s="386"/>
      <c r="AG53" s="386"/>
      <c r="AH53" s="387"/>
      <c r="AI53" s="385" t="s">
        <v>135</v>
      </c>
      <c r="AJ53" s="386"/>
      <c r="AK53" s="386"/>
      <c r="AL53" s="386"/>
      <c r="AM53" s="386"/>
      <c r="AN53" s="386"/>
      <c r="AO53" s="386"/>
      <c r="AP53" s="386"/>
      <c r="AQ53" s="387"/>
      <c r="AR53" s="385" t="s">
        <v>118</v>
      </c>
      <c r="AS53" s="386"/>
      <c r="AT53" s="386"/>
      <c r="AU53" s="386"/>
      <c r="AV53" s="386"/>
      <c r="AW53" s="386"/>
      <c r="AX53" s="386"/>
      <c r="AY53" s="386"/>
      <c r="AZ53" s="386"/>
    </row>
    <row r="54" spans="2:52" ht="108.75" customHeight="1" x14ac:dyDescent="0.25">
      <c r="B54" s="325"/>
      <c r="C54" s="325"/>
      <c r="D54" s="325"/>
      <c r="E54" s="325"/>
      <c r="F54" s="325"/>
      <c r="G54" s="325"/>
      <c r="H54" s="325"/>
      <c r="I54" s="325"/>
      <c r="J54" s="325"/>
      <c r="K54" s="325"/>
      <c r="L54" s="325"/>
      <c r="M54" s="325"/>
      <c r="N54" s="325"/>
      <c r="O54" s="428"/>
      <c r="P54" s="428"/>
      <c r="Q54" s="434" t="s">
        <v>190</v>
      </c>
      <c r="R54" s="435"/>
      <c r="S54" s="436"/>
      <c r="T54" s="434" t="s">
        <v>191</v>
      </c>
      <c r="U54" s="435"/>
      <c r="V54" s="436"/>
      <c r="W54" s="434" t="s">
        <v>192</v>
      </c>
      <c r="X54" s="435"/>
      <c r="Y54" s="436"/>
      <c r="Z54" s="434" t="s">
        <v>190</v>
      </c>
      <c r="AA54" s="435"/>
      <c r="AB54" s="436"/>
      <c r="AC54" s="434" t="s">
        <v>191</v>
      </c>
      <c r="AD54" s="435"/>
      <c r="AE54" s="436"/>
      <c r="AF54" s="434" t="s">
        <v>192</v>
      </c>
      <c r="AG54" s="435"/>
      <c r="AH54" s="436"/>
      <c r="AI54" s="434" t="s">
        <v>190</v>
      </c>
      <c r="AJ54" s="435"/>
      <c r="AK54" s="436"/>
      <c r="AL54" s="434" t="s">
        <v>191</v>
      </c>
      <c r="AM54" s="435"/>
      <c r="AN54" s="436"/>
      <c r="AO54" s="434" t="s">
        <v>192</v>
      </c>
      <c r="AP54" s="435"/>
      <c r="AQ54" s="436"/>
      <c r="AR54" s="434" t="s">
        <v>190</v>
      </c>
      <c r="AS54" s="435"/>
      <c r="AT54" s="436"/>
      <c r="AU54" s="434" t="s">
        <v>191</v>
      </c>
      <c r="AV54" s="435"/>
      <c r="AW54" s="436"/>
      <c r="AX54" s="434" t="s">
        <v>192</v>
      </c>
      <c r="AY54" s="435"/>
      <c r="AZ54" s="436"/>
    </row>
    <row r="55" spans="2:52" ht="15.75" thickBot="1" x14ac:dyDescent="0.3">
      <c r="B55" s="401">
        <v>1</v>
      </c>
      <c r="C55" s="401"/>
      <c r="D55" s="401"/>
      <c r="E55" s="401"/>
      <c r="F55" s="401"/>
      <c r="G55" s="401"/>
      <c r="H55" s="401"/>
      <c r="I55" s="401"/>
      <c r="J55" s="401"/>
      <c r="K55" s="401"/>
      <c r="L55" s="401"/>
      <c r="M55" s="401"/>
      <c r="N55" s="401"/>
      <c r="O55" s="438">
        <v>2</v>
      </c>
      <c r="P55" s="439"/>
      <c r="Q55" s="411">
        <v>3</v>
      </c>
      <c r="R55" s="412"/>
      <c r="S55" s="413"/>
      <c r="T55" s="411">
        <v>4</v>
      </c>
      <c r="U55" s="412"/>
      <c r="V55" s="413"/>
      <c r="W55" s="411">
        <v>5</v>
      </c>
      <c r="X55" s="412"/>
      <c r="Y55" s="413"/>
      <c r="Z55" s="411">
        <v>6</v>
      </c>
      <c r="AA55" s="412"/>
      <c r="AB55" s="413"/>
      <c r="AC55" s="411">
        <v>7</v>
      </c>
      <c r="AD55" s="412"/>
      <c r="AE55" s="413"/>
      <c r="AF55" s="411">
        <v>8</v>
      </c>
      <c r="AG55" s="412"/>
      <c r="AH55" s="413"/>
      <c r="AI55" s="411">
        <v>9</v>
      </c>
      <c r="AJ55" s="412"/>
      <c r="AK55" s="413"/>
      <c r="AL55" s="411">
        <v>10</v>
      </c>
      <c r="AM55" s="412"/>
      <c r="AN55" s="413"/>
      <c r="AO55" s="411">
        <v>11</v>
      </c>
      <c r="AP55" s="412"/>
      <c r="AQ55" s="413"/>
      <c r="AR55" s="411">
        <v>12</v>
      </c>
      <c r="AS55" s="412"/>
      <c r="AT55" s="413"/>
      <c r="AU55" s="411">
        <v>13</v>
      </c>
      <c r="AV55" s="412"/>
      <c r="AW55" s="413"/>
      <c r="AX55" s="411">
        <v>14</v>
      </c>
      <c r="AY55" s="412"/>
      <c r="AZ55" s="412"/>
    </row>
    <row r="56" spans="2:52" ht="27" customHeight="1" thickBot="1" x14ac:dyDescent="0.3">
      <c r="B56" s="325"/>
      <c r="C56" s="325"/>
      <c r="D56" s="325"/>
      <c r="E56" s="325"/>
      <c r="F56" s="325"/>
      <c r="G56" s="325"/>
      <c r="H56" s="325"/>
      <c r="I56" s="325"/>
      <c r="J56" s="325"/>
      <c r="K56" s="325"/>
      <c r="L56" s="325"/>
      <c r="M56" s="325"/>
      <c r="N56" s="325"/>
      <c r="O56" s="511"/>
      <c r="P56" s="512"/>
      <c r="Q56" s="513">
        <v>0</v>
      </c>
      <c r="R56" s="513"/>
      <c r="S56" s="514"/>
      <c r="T56" s="515"/>
      <c r="U56" s="513"/>
      <c r="V56" s="514"/>
      <c r="W56" s="515"/>
      <c r="X56" s="513"/>
      <c r="Y56" s="514"/>
      <c r="Z56" s="515">
        <v>0</v>
      </c>
      <c r="AA56" s="513"/>
      <c r="AB56" s="514"/>
      <c r="AC56" s="515"/>
      <c r="AD56" s="513"/>
      <c r="AE56" s="514"/>
      <c r="AF56" s="515"/>
      <c r="AG56" s="513"/>
      <c r="AH56" s="514"/>
      <c r="AI56" s="507">
        <v>0</v>
      </c>
      <c r="AJ56" s="508"/>
      <c r="AK56" s="509"/>
      <c r="AL56" s="507"/>
      <c r="AM56" s="508"/>
      <c r="AN56" s="509"/>
      <c r="AO56" s="507"/>
      <c r="AP56" s="508"/>
      <c r="AQ56" s="509"/>
      <c r="AR56" s="493">
        <f>Q56*Z56*AI56</f>
        <v>0</v>
      </c>
      <c r="AS56" s="494"/>
      <c r="AT56" s="495"/>
      <c r="AU56" s="493">
        <f>T56*AC56*AL56</f>
        <v>0</v>
      </c>
      <c r="AV56" s="494"/>
      <c r="AW56" s="495"/>
      <c r="AX56" s="493">
        <f>W56*AF56*AO56</f>
        <v>0</v>
      </c>
      <c r="AY56" s="494"/>
      <c r="AZ56" s="496"/>
    </row>
    <row r="57" spans="2:52" ht="0.75" customHeight="1" x14ac:dyDescent="0.25">
      <c r="B57" s="325"/>
      <c r="C57" s="325"/>
      <c r="D57" s="325"/>
      <c r="E57" s="325"/>
      <c r="F57" s="325"/>
      <c r="G57" s="325"/>
      <c r="H57" s="325"/>
      <c r="I57" s="325"/>
      <c r="J57" s="325"/>
      <c r="K57" s="325"/>
      <c r="L57" s="325"/>
      <c r="M57" s="325"/>
      <c r="N57" s="325"/>
      <c r="O57" s="492"/>
      <c r="P57" s="510"/>
      <c r="Q57" s="483"/>
      <c r="R57" s="483"/>
      <c r="S57" s="484"/>
      <c r="T57" s="482"/>
      <c r="U57" s="483"/>
      <c r="V57" s="484"/>
      <c r="W57" s="482"/>
      <c r="X57" s="483"/>
      <c r="Y57" s="484"/>
      <c r="Z57" s="482"/>
      <c r="AA57" s="483"/>
      <c r="AB57" s="484"/>
      <c r="AC57" s="482"/>
      <c r="AD57" s="483"/>
      <c r="AE57" s="484"/>
      <c r="AF57" s="482"/>
      <c r="AG57" s="483"/>
      <c r="AH57" s="484"/>
      <c r="AI57" s="488"/>
      <c r="AJ57" s="489"/>
      <c r="AK57" s="490"/>
      <c r="AL57" s="488"/>
      <c r="AM57" s="489"/>
      <c r="AN57" s="490"/>
      <c r="AO57" s="488"/>
      <c r="AP57" s="489"/>
      <c r="AQ57" s="490"/>
      <c r="AR57" s="493">
        <f t="shared" ref="AR57:AR61" si="16">Q57*Z57*AI57</f>
        <v>0</v>
      </c>
      <c r="AS57" s="494"/>
      <c r="AT57" s="495"/>
      <c r="AU57" s="493">
        <f t="shared" ref="AU57:AU61" si="17">T57*AC57*AL57</f>
        <v>0</v>
      </c>
      <c r="AV57" s="494"/>
      <c r="AW57" s="495"/>
      <c r="AX57" s="493">
        <f t="shared" ref="AX57:AX61" si="18">W57*AF57*AO57</f>
        <v>0</v>
      </c>
      <c r="AY57" s="494"/>
      <c r="AZ57" s="496"/>
    </row>
    <row r="58" spans="2:52" ht="19.5" hidden="1" customHeight="1" x14ac:dyDescent="0.25">
      <c r="B58" s="501"/>
      <c r="C58" s="501"/>
      <c r="D58" s="501"/>
      <c r="E58" s="501"/>
      <c r="F58" s="501"/>
      <c r="G58" s="501"/>
      <c r="H58" s="501"/>
      <c r="I58" s="501"/>
      <c r="J58" s="501"/>
      <c r="K58" s="501"/>
      <c r="L58" s="501"/>
      <c r="M58" s="501"/>
      <c r="N58" s="501"/>
      <c r="O58" s="481"/>
      <c r="P58" s="502"/>
      <c r="Q58" s="483"/>
      <c r="R58" s="483"/>
      <c r="S58" s="484"/>
      <c r="T58" s="482"/>
      <c r="U58" s="483"/>
      <c r="V58" s="484"/>
      <c r="W58" s="482"/>
      <c r="X58" s="483"/>
      <c r="Y58" s="484"/>
      <c r="Z58" s="482"/>
      <c r="AA58" s="483"/>
      <c r="AB58" s="484"/>
      <c r="AC58" s="482"/>
      <c r="AD58" s="483"/>
      <c r="AE58" s="484"/>
      <c r="AF58" s="482"/>
      <c r="AG58" s="483"/>
      <c r="AH58" s="484"/>
      <c r="AI58" s="488"/>
      <c r="AJ58" s="489"/>
      <c r="AK58" s="490"/>
      <c r="AL58" s="488"/>
      <c r="AM58" s="489"/>
      <c r="AN58" s="490"/>
      <c r="AO58" s="488"/>
      <c r="AP58" s="489"/>
      <c r="AQ58" s="490"/>
      <c r="AR58" s="493">
        <f t="shared" si="16"/>
        <v>0</v>
      </c>
      <c r="AS58" s="494"/>
      <c r="AT58" s="495"/>
      <c r="AU58" s="493">
        <f t="shared" si="17"/>
        <v>0</v>
      </c>
      <c r="AV58" s="494"/>
      <c r="AW58" s="495"/>
      <c r="AX58" s="493">
        <f t="shared" si="18"/>
        <v>0</v>
      </c>
      <c r="AY58" s="494"/>
      <c r="AZ58" s="496"/>
    </row>
    <row r="59" spans="2:52" ht="24.75" hidden="1" customHeight="1" thickBot="1" x14ac:dyDescent="0.3">
      <c r="B59" s="385"/>
      <c r="C59" s="386"/>
      <c r="D59" s="386"/>
      <c r="E59" s="386"/>
      <c r="F59" s="386"/>
      <c r="G59" s="386"/>
      <c r="H59" s="386"/>
      <c r="I59" s="386"/>
      <c r="J59" s="386"/>
      <c r="K59" s="386"/>
      <c r="L59" s="386"/>
      <c r="M59" s="386"/>
      <c r="N59" s="387"/>
      <c r="O59" s="491"/>
      <c r="P59" s="492"/>
      <c r="Q59" s="482"/>
      <c r="R59" s="483"/>
      <c r="S59" s="484"/>
      <c r="T59" s="482"/>
      <c r="U59" s="483"/>
      <c r="V59" s="484"/>
      <c r="W59" s="482"/>
      <c r="X59" s="483"/>
      <c r="Y59" s="484"/>
      <c r="Z59" s="482"/>
      <c r="AA59" s="483"/>
      <c r="AB59" s="484"/>
      <c r="AC59" s="482"/>
      <c r="AD59" s="483"/>
      <c r="AE59" s="484"/>
      <c r="AF59" s="482"/>
      <c r="AG59" s="483"/>
      <c r="AH59" s="484"/>
      <c r="AI59" s="488"/>
      <c r="AJ59" s="489"/>
      <c r="AK59" s="490"/>
      <c r="AL59" s="488"/>
      <c r="AM59" s="489"/>
      <c r="AN59" s="490"/>
      <c r="AO59" s="488"/>
      <c r="AP59" s="489"/>
      <c r="AQ59" s="490"/>
      <c r="AR59" s="503">
        <f t="shared" si="16"/>
        <v>0</v>
      </c>
      <c r="AS59" s="504"/>
      <c r="AT59" s="506"/>
      <c r="AU59" s="503">
        <f t="shared" si="17"/>
        <v>0</v>
      </c>
      <c r="AV59" s="504"/>
      <c r="AW59" s="506"/>
      <c r="AX59" s="503">
        <f t="shared" si="18"/>
        <v>0</v>
      </c>
      <c r="AY59" s="504"/>
      <c r="AZ59" s="505"/>
    </row>
    <row r="60" spans="2:52" ht="33.75" hidden="1" customHeight="1" thickBot="1" x14ac:dyDescent="0.3">
      <c r="B60" s="385"/>
      <c r="C60" s="386"/>
      <c r="D60" s="386"/>
      <c r="E60" s="386"/>
      <c r="F60" s="386"/>
      <c r="G60" s="386"/>
      <c r="H60" s="386"/>
      <c r="I60" s="386"/>
      <c r="J60" s="386"/>
      <c r="K60" s="386"/>
      <c r="L60" s="386"/>
      <c r="M60" s="386"/>
      <c r="N60" s="387"/>
      <c r="O60" s="491"/>
      <c r="P60" s="492"/>
      <c r="Q60" s="482"/>
      <c r="R60" s="483"/>
      <c r="S60" s="484"/>
      <c r="T60" s="482"/>
      <c r="U60" s="483"/>
      <c r="V60" s="484"/>
      <c r="W60" s="482"/>
      <c r="X60" s="483"/>
      <c r="Y60" s="484"/>
      <c r="Z60" s="482"/>
      <c r="AA60" s="483"/>
      <c r="AB60" s="484"/>
      <c r="AC60" s="482"/>
      <c r="AD60" s="483"/>
      <c r="AE60" s="484"/>
      <c r="AF60" s="482"/>
      <c r="AG60" s="483"/>
      <c r="AH60" s="484"/>
      <c r="AI60" s="488"/>
      <c r="AJ60" s="489"/>
      <c r="AK60" s="490"/>
      <c r="AL60" s="488"/>
      <c r="AM60" s="489"/>
      <c r="AN60" s="490"/>
      <c r="AO60" s="488"/>
      <c r="AP60" s="489"/>
      <c r="AQ60" s="490"/>
      <c r="AR60" s="503">
        <f t="shared" si="16"/>
        <v>0</v>
      </c>
      <c r="AS60" s="504"/>
      <c r="AT60" s="506"/>
      <c r="AU60" s="503">
        <f t="shared" si="17"/>
        <v>0</v>
      </c>
      <c r="AV60" s="504"/>
      <c r="AW60" s="506"/>
      <c r="AX60" s="503">
        <f t="shared" si="18"/>
        <v>0</v>
      </c>
      <c r="AY60" s="504"/>
      <c r="AZ60" s="505"/>
    </row>
    <row r="61" spans="2:52" ht="19.5" hidden="1" customHeight="1" x14ac:dyDescent="0.25">
      <c r="B61" s="477"/>
      <c r="C61" s="478"/>
      <c r="D61" s="478"/>
      <c r="E61" s="478"/>
      <c r="F61" s="478"/>
      <c r="G61" s="478"/>
      <c r="H61" s="478"/>
      <c r="I61" s="478"/>
      <c r="J61" s="478"/>
      <c r="K61" s="478"/>
      <c r="L61" s="478"/>
      <c r="M61" s="478"/>
      <c r="N61" s="479"/>
      <c r="O61" s="480"/>
      <c r="P61" s="481"/>
      <c r="Q61" s="482"/>
      <c r="R61" s="483"/>
      <c r="S61" s="484"/>
      <c r="T61" s="482"/>
      <c r="U61" s="483"/>
      <c r="V61" s="484"/>
      <c r="W61" s="482"/>
      <c r="X61" s="483"/>
      <c r="Y61" s="484"/>
      <c r="Z61" s="482"/>
      <c r="AA61" s="483"/>
      <c r="AB61" s="484"/>
      <c r="AC61" s="482"/>
      <c r="AD61" s="483"/>
      <c r="AE61" s="484"/>
      <c r="AF61" s="482"/>
      <c r="AG61" s="483"/>
      <c r="AH61" s="484"/>
      <c r="AI61" s="488"/>
      <c r="AJ61" s="489"/>
      <c r="AK61" s="490"/>
      <c r="AL61" s="488"/>
      <c r="AM61" s="489"/>
      <c r="AN61" s="490"/>
      <c r="AO61" s="488"/>
      <c r="AP61" s="489"/>
      <c r="AQ61" s="490"/>
      <c r="AR61" s="493">
        <f t="shared" si="16"/>
        <v>0</v>
      </c>
      <c r="AS61" s="494"/>
      <c r="AT61" s="495"/>
      <c r="AU61" s="493">
        <f t="shared" si="17"/>
        <v>0</v>
      </c>
      <c r="AV61" s="494"/>
      <c r="AW61" s="495"/>
      <c r="AX61" s="493">
        <f t="shared" si="18"/>
        <v>0</v>
      </c>
      <c r="AY61" s="494"/>
      <c r="AZ61" s="496"/>
    </row>
    <row r="62" spans="2:52" ht="20.100000000000001" customHeight="1" thickBot="1" x14ac:dyDescent="0.3">
      <c r="B62" s="497" t="s">
        <v>12</v>
      </c>
      <c r="C62" s="497"/>
      <c r="D62" s="497"/>
      <c r="E62" s="497"/>
      <c r="F62" s="497"/>
      <c r="G62" s="497"/>
      <c r="H62" s="497"/>
      <c r="I62" s="497"/>
      <c r="J62" s="497"/>
      <c r="K62" s="497"/>
      <c r="L62" s="497"/>
      <c r="M62" s="497"/>
      <c r="N62" s="497"/>
      <c r="O62" s="498"/>
      <c r="P62" s="499"/>
      <c r="Q62" s="486"/>
      <c r="R62" s="486"/>
      <c r="S62" s="487"/>
      <c r="T62" s="500"/>
      <c r="U62" s="486"/>
      <c r="V62" s="487"/>
      <c r="W62" s="500"/>
      <c r="X62" s="486"/>
      <c r="Y62" s="487"/>
      <c r="Z62" s="500" t="s">
        <v>7</v>
      </c>
      <c r="AA62" s="486"/>
      <c r="AB62" s="487"/>
      <c r="AC62" s="500" t="s">
        <v>7</v>
      </c>
      <c r="AD62" s="486"/>
      <c r="AE62" s="487"/>
      <c r="AF62" s="500" t="s">
        <v>7</v>
      </c>
      <c r="AG62" s="486"/>
      <c r="AH62" s="487"/>
      <c r="AI62" s="500" t="s">
        <v>7</v>
      </c>
      <c r="AJ62" s="486"/>
      <c r="AK62" s="487"/>
      <c r="AL62" s="500" t="s">
        <v>7</v>
      </c>
      <c r="AM62" s="486"/>
      <c r="AN62" s="487"/>
      <c r="AO62" s="500" t="s">
        <v>7</v>
      </c>
      <c r="AP62" s="486"/>
      <c r="AQ62" s="487"/>
      <c r="AR62" s="485">
        <f>AR56+AR57+AR58+AR59+AR60+AR61</f>
        <v>0</v>
      </c>
      <c r="AS62" s="486"/>
      <c r="AT62" s="487"/>
      <c r="AU62" s="485">
        <f>AU56+AU57+AU58+AU59+AU60+AU61</f>
        <v>0</v>
      </c>
      <c r="AV62" s="486"/>
      <c r="AW62" s="487"/>
      <c r="AX62" s="485">
        <f>AX56+AX57+AX58+AX59+AX60+AX61</f>
        <v>0</v>
      </c>
      <c r="AY62" s="486"/>
      <c r="AZ62" s="487"/>
    </row>
    <row r="64" spans="2:52" ht="23.85" customHeight="1" x14ac:dyDescent="0.3">
      <c r="B64" s="341" t="s">
        <v>136</v>
      </c>
      <c r="C64" s="341"/>
      <c r="D64" s="341"/>
      <c r="E64" s="341"/>
      <c r="F64" s="341"/>
      <c r="G64" s="341"/>
      <c r="H64" s="341"/>
      <c r="I64" s="341"/>
      <c r="J64" s="341"/>
      <c r="K64" s="341"/>
      <c r="L64" s="341"/>
      <c r="M64" s="341"/>
      <c r="N64" s="341"/>
      <c r="O64" s="341"/>
      <c r="P64" s="341"/>
      <c r="Q64" s="341"/>
      <c r="R64" s="341"/>
      <c r="S64" s="341"/>
      <c r="T64" s="341"/>
      <c r="U64" s="341"/>
      <c r="V64" s="341"/>
      <c r="W64" s="341"/>
      <c r="X64" s="341"/>
      <c r="Y64" s="341"/>
      <c r="Z64" s="341"/>
      <c r="AA64" s="341"/>
      <c r="AB64" s="341"/>
      <c r="AC64" s="341"/>
      <c r="AD64" s="341"/>
      <c r="AE64" s="341"/>
      <c r="AF64" s="341"/>
      <c r="AG64" s="341"/>
      <c r="AH64" s="341"/>
      <c r="AI64" s="341"/>
      <c r="AJ64" s="341"/>
      <c r="AK64" s="341"/>
      <c r="AL64" s="341"/>
      <c r="AM64" s="341"/>
      <c r="AN64" s="341"/>
      <c r="AO64" s="341"/>
      <c r="AP64" s="341"/>
      <c r="AQ64" s="341"/>
      <c r="AR64" s="341"/>
      <c r="AS64" s="341"/>
      <c r="AT64" s="341"/>
      <c r="AU64" s="341"/>
      <c r="AV64" s="341"/>
      <c r="AW64" s="341"/>
      <c r="AX64" s="341"/>
      <c r="AY64" s="341"/>
      <c r="AZ64" s="341"/>
    </row>
    <row r="65" spans="1:54" ht="28.5" customHeight="1" x14ac:dyDescent="0.25">
      <c r="B65" s="325" t="s">
        <v>137</v>
      </c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  <c r="O65" s="428" t="s">
        <v>1</v>
      </c>
      <c r="P65" s="428"/>
      <c r="Q65" s="385" t="s">
        <v>138</v>
      </c>
      <c r="R65" s="386"/>
      <c r="S65" s="386"/>
      <c r="T65" s="386"/>
      <c r="U65" s="386"/>
      <c r="V65" s="386"/>
      <c r="W65" s="386"/>
      <c r="X65" s="386"/>
      <c r="Y65" s="387"/>
      <c r="Z65" s="385" t="s">
        <v>139</v>
      </c>
      <c r="AA65" s="386"/>
      <c r="AB65" s="386"/>
      <c r="AC65" s="386"/>
      <c r="AD65" s="386"/>
      <c r="AE65" s="386"/>
      <c r="AF65" s="386"/>
      <c r="AG65" s="386"/>
      <c r="AH65" s="387"/>
      <c r="AI65" s="385" t="s">
        <v>140</v>
      </c>
      <c r="AJ65" s="386"/>
      <c r="AK65" s="386"/>
      <c r="AL65" s="386"/>
      <c r="AM65" s="386"/>
      <c r="AN65" s="386"/>
      <c r="AO65" s="386"/>
      <c r="AP65" s="386"/>
      <c r="AQ65" s="387"/>
      <c r="AR65" s="385" t="s">
        <v>118</v>
      </c>
      <c r="AS65" s="386"/>
      <c r="AT65" s="386"/>
      <c r="AU65" s="386"/>
      <c r="AV65" s="386"/>
      <c r="AW65" s="386"/>
      <c r="AX65" s="386"/>
      <c r="AY65" s="386"/>
      <c r="AZ65" s="386"/>
    </row>
    <row r="66" spans="1:54" ht="91.5" customHeight="1" x14ac:dyDescent="0.25">
      <c r="B66" s="325"/>
      <c r="C66" s="325"/>
      <c r="D66" s="325"/>
      <c r="E66" s="325"/>
      <c r="F66" s="325"/>
      <c r="G66" s="325"/>
      <c r="H66" s="325"/>
      <c r="I66" s="325"/>
      <c r="J66" s="325"/>
      <c r="K66" s="325"/>
      <c r="L66" s="325"/>
      <c r="M66" s="325"/>
      <c r="N66" s="325"/>
      <c r="O66" s="428"/>
      <c r="P66" s="428"/>
      <c r="Q66" s="434" t="s">
        <v>190</v>
      </c>
      <c r="R66" s="435"/>
      <c r="S66" s="436"/>
      <c r="T66" s="434" t="s">
        <v>191</v>
      </c>
      <c r="U66" s="435"/>
      <c r="V66" s="436"/>
      <c r="W66" s="434" t="s">
        <v>192</v>
      </c>
      <c r="X66" s="435"/>
      <c r="Y66" s="436"/>
      <c r="Z66" s="434" t="s">
        <v>190</v>
      </c>
      <c r="AA66" s="435"/>
      <c r="AB66" s="436"/>
      <c r="AC66" s="434" t="s">
        <v>191</v>
      </c>
      <c r="AD66" s="435"/>
      <c r="AE66" s="436"/>
      <c r="AF66" s="434" t="s">
        <v>192</v>
      </c>
      <c r="AG66" s="435"/>
      <c r="AH66" s="436"/>
      <c r="AI66" s="434" t="s">
        <v>190</v>
      </c>
      <c r="AJ66" s="435"/>
      <c r="AK66" s="436"/>
      <c r="AL66" s="434" t="s">
        <v>191</v>
      </c>
      <c r="AM66" s="435"/>
      <c r="AN66" s="436"/>
      <c r="AO66" s="434" t="s">
        <v>192</v>
      </c>
      <c r="AP66" s="435"/>
      <c r="AQ66" s="436"/>
      <c r="AR66" s="434" t="s">
        <v>190</v>
      </c>
      <c r="AS66" s="435"/>
      <c r="AT66" s="436"/>
      <c r="AU66" s="434" t="s">
        <v>191</v>
      </c>
      <c r="AV66" s="435"/>
      <c r="AW66" s="436"/>
      <c r="AX66" s="434" t="s">
        <v>192</v>
      </c>
      <c r="AY66" s="435"/>
      <c r="AZ66" s="436"/>
    </row>
    <row r="67" spans="1:54" x14ac:dyDescent="0.25">
      <c r="B67" s="437">
        <v>1</v>
      </c>
      <c r="C67" s="437"/>
      <c r="D67" s="437"/>
      <c r="E67" s="437"/>
      <c r="F67" s="437"/>
      <c r="G67" s="437"/>
      <c r="H67" s="437"/>
      <c r="I67" s="437"/>
      <c r="J67" s="437"/>
      <c r="K67" s="437"/>
      <c r="L67" s="437"/>
      <c r="M67" s="437"/>
      <c r="N67" s="437"/>
      <c r="O67" s="438">
        <v>2</v>
      </c>
      <c r="P67" s="439"/>
      <c r="Q67" s="411">
        <v>3</v>
      </c>
      <c r="R67" s="412"/>
      <c r="S67" s="413"/>
      <c r="T67" s="411">
        <v>4</v>
      </c>
      <c r="U67" s="412"/>
      <c r="V67" s="413"/>
      <c r="W67" s="411">
        <v>5</v>
      </c>
      <c r="X67" s="412"/>
      <c r="Y67" s="413"/>
      <c r="Z67" s="411">
        <v>6</v>
      </c>
      <c r="AA67" s="412"/>
      <c r="AB67" s="413"/>
      <c r="AC67" s="411">
        <v>7</v>
      </c>
      <c r="AD67" s="412"/>
      <c r="AE67" s="413"/>
      <c r="AF67" s="411">
        <v>8</v>
      </c>
      <c r="AG67" s="412"/>
      <c r="AH67" s="413"/>
      <c r="AI67" s="411">
        <v>9</v>
      </c>
      <c r="AJ67" s="412"/>
      <c r="AK67" s="413"/>
      <c r="AL67" s="411">
        <v>10</v>
      </c>
      <c r="AM67" s="412"/>
      <c r="AN67" s="413"/>
      <c r="AO67" s="411">
        <v>11</v>
      </c>
      <c r="AP67" s="412"/>
      <c r="AQ67" s="413"/>
      <c r="AR67" s="411">
        <v>12</v>
      </c>
      <c r="AS67" s="412"/>
      <c r="AT67" s="413"/>
      <c r="AU67" s="411">
        <v>13</v>
      </c>
      <c r="AV67" s="412"/>
      <c r="AW67" s="413"/>
      <c r="AX67" s="411">
        <v>14</v>
      </c>
      <c r="AY67" s="412"/>
      <c r="AZ67" s="412"/>
    </row>
    <row r="68" spans="1:54" ht="20.25" customHeight="1" x14ac:dyDescent="0.25">
      <c r="B68" s="394" t="s">
        <v>184</v>
      </c>
      <c r="C68" s="394"/>
      <c r="D68" s="394"/>
      <c r="E68" s="394"/>
      <c r="F68" s="394"/>
      <c r="G68" s="394"/>
      <c r="H68" s="394"/>
      <c r="I68" s="394"/>
      <c r="J68" s="394"/>
      <c r="K68" s="394"/>
      <c r="L68" s="394"/>
      <c r="M68" s="394"/>
      <c r="N68" s="394"/>
      <c r="O68" s="410"/>
      <c r="P68" s="410"/>
      <c r="Q68" s="393">
        <v>1</v>
      </c>
      <c r="R68" s="393"/>
      <c r="S68" s="393"/>
      <c r="T68" s="393">
        <v>1</v>
      </c>
      <c r="U68" s="393"/>
      <c r="V68" s="393"/>
      <c r="W68" s="393">
        <v>1</v>
      </c>
      <c r="X68" s="393"/>
      <c r="Y68" s="393"/>
      <c r="Z68" s="393">
        <v>12</v>
      </c>
      <c r="AA68" s="393"/>
      <c r="AB68" s="393"/>
      <c r="AC68" s="393">
        <v>12</v>
      </c>
      <c r="AD68" s="393"/>
      <c r="AE68" s="393"/>
      <c r="AF68" s="393">
        <v>12</v>
      </c>
      <c r="AG68" s="393"/>
      <c r="AH68" s="393"/>
      <c r="AI68" s="378">
        <v>1890</v>
      </c>
      <c r="AJ68" s="378"/>
      <c r="AK68" s="378"/>
      <c r="AL68" s="378">
        <v>1890</v>
      </c>
      <c r="AM68" s="378"/>
      <c r="AN68" s="378"/>
      <c r="AO68" s="378">
        <v>1890</v>
      </c>
      <c r="AP68" s="378"/>
      <c r="AQ68" s="378"/>
      <c r="AR68" s="378">
        <f t="shared" ref="AR68:AR77" si="19">Q68*Z68*AI68</f>
        <v>22680</v>
      </c>
      <c r="AS68" s="378"/>
      <c r="AT68" s="378"/>
      <c r="AU68" s="378">
        <f t="shared" ref="AU68:AU77" si="20">T68*AC68*AL68</f>
        <v>22680</v>
      </c>
      <c r="AV68" s="378"/>
      <c r="AW68" s="378"/>
      <c r="AX68" s="378">
        <f t="shared" ref="AX68:AX77" si="21">W68*AF68*AO68</f>
        <v>22680</v>
      </c>
      <c r="AY68" s="378"/>
      <c r="AZ68" s="378"/>
    </row>
    <row r="69" spans="1:54" ht="20.25" customHeight="1" x14ac:dyDescent="0.25">
      <c r="A69" s="49"/>
      <c r="B69" s="372" t="s">
        <v>185</v>
      </c>
      <c r="C69" s="372"/>
      <c r="D69" s="372"/>
      <c r="E69" s="372"/>
      <c r="F69" s="372"/>
      <c r="G69" s="372"/>
      <c r="H69" s="372"/>
      <c r="I69" s="372"/>
      <c r="J69" s="372"/>
      <c r="K69" s="372"/>
      <c r="L69" s="372"/>
      <c r="M69" s="372"/>
      <c r="N69" s="372"/>
      <c r="O69" s="392"/>
      <c r="P69" s="392"/>
      <c r="Q69" s="393">
        <v>1</v>
      </c>
      <c r="R69" s="393"/>
      <c r="S69" s="393"/>
      <c r="T69" s="393">
        <v>1</v>
      </c>
      <c r="U69" s="393"/>
      <c r="V69" s="393"/>
      <c r="W69" s="393">
        <v>1</v>
      </c>
      <c r="X69" s="393"/>
      <c r="Y69" s="393"/>
      <c r="Z69" s="393">
        <v>1</v>
      </c>
      <c r="AA69" s="393"/>
      <c r="AB69" s="393"/>
      <c r="AC69" s="393">
        <v>0</v>
      </c>
      <c r="AD69" s="393"/>
      <c r="AE69" s="393"/>
      <c r="AF69" s="393">
        <v>0</v>
      </c>
      <c r="AG69" s="393"/>
      <c r="AH69" s="393"/>
      <c r="AI69" s="378">
        <v>42000</v>
      </c>
      <c r="AJ69" s="378"/>
      <c r="AK69" s="378"/>
      <c r="AL69" s="378">
        <v>40320</v>
      </c>
      <c r="AM69" s="378"/>
      <c r="AN69" s="378"/>
      <c r="AO69" s="378">
        <v>40320</v>
      </c>
      <c r="AP69" s="378"/>
      <c r="AQ69" s="378"/>
      <c r="AR69" s="378">
        <f t="shared" ref="AR69:AR71" si="22">Q69*Z69*AI69</f>
        <v>42000</v>
      </c>
      <c r="AS69" s="378"/>
      <c r="AT69" s="378"/>
      <c r="AU69" s="378">
        <f t="shared" ref="AU69:AU71" si="23">T69*AC69*AL69</f>
        <v>0</v>
      </c>
      <c r="AV69" s="378"/>
      <c r="AW69" s="378"/>
      <c r="AX69" s="378">
        <f t="shared" ref="AX69:AX71" si="24">W69*AF69*AO69</f>
        <v>0</v>
      </c>
      <c r="AY69" s="378"/>
      <c r="AZ69" s="378"/>
      <c r="BA69" s="49"/>
      <c r="BB69" s="49"/>
    </row>
    <row r="70" spans="1:54" ht="36.75" customHeight="1" x14ac:dyDescent="0.25">
      <c r="A70" s="49"/>
      <c r="B70" s="394" t="s">
        <v>167</v>
      </c>
      <c r="C70" s="394"/>
      <c r="D70" s="394"/>
      <c r="E70" s="394"/>
      <c r="F70" s="394"/>
      <c r="G70" s="394"/>
      <c r="H70" s="394"/>
      <c r="I70" s="394"/>
      <c r="J70" s="394"/>
      <c r="K70" s="394"/>
      <c r="L70" s="394"/>
      <c r="M70" s="394"/>
      <c r="N70" s="394"/>
      <c r="O70" s="392"/>
      <c r="P70" s="392"/>
      <c r="Q70" s="393">
        <v>1</v>
      </c>
      <c r="R70" s="393"/>
      <c r="S70" s="393"/>
      <c r="T70" s="393">
        <v>1</v>
      </c>
      <c r="U70" s="393"/>
      <c r="V70" s="393"/>
      <c r="W70" s="393">
        <v>1</v>
      </c>
      <c r="X70" s="393"/>
      <c r="Y70" s="393"/>
      <c r="Z70" s="393">
        <v>12</v>
      </c>
      <c r="AA70" s="393"/>
      <c r="AB70" s="393"/>
      <c r="AC70" s="393">
        <v>12</v>
      </c>
      <c r="AD70" s="393"/>
      <c r="AE70" s="393"/>
      <c r="AF70" s="393">
        <v>12</v>
      </c>
      <c r="AG70" s="393"/>
      <c r="AH70" s="393"/>
      <c r="AI70" s="378">
        <v>2000</v>
      </c>
      <c r="AJ70" s="378"/>
      <c r="AK70" s="378"/>
      <c r="AL70" s="378">
        <v>0</v>
      </c>
      <c r="AM70" s="378"/>
      <c r="AN70" s="378"/>
      <c r="AO70" s="378">
        <v>0</v>
      </c>
      <c r="AP70" s="378"/>
      <c r="AQ70" s="378"/>
      <c r="AR70" s="378">
        <f t="shared" si="22"/>
        <v>24000</v>
      </c>
      <c r="AS70" s="378"/>
      <c r="AT70" s="378"/>
      <c r="AU70" s="378">
        <f t="shared" si="23"/>
        <v>0</v>
      </c>
      <c r="AV70" s="378"/>
      <c r="AW70" s="378"/>
      <c r="AX70" s="378">
        <f t="shared" si="24"/>
        <v>0</v>
      </c>
      <c r="AY70" s="378"/>
      <c r="AZ70" s="378"/>
      <c r="BA70" s="49"/>
      <c r="BB70" s="49"/>
    </row>
    <row r="71" spans="1:54" ht="20.25" customHeight="1" x14ac:dyDescent="0.25">
      <c r="A71" s="49"/>
      <c r="B71" s="394" t="s">
        <v>186</v>
      </c>
      <c r="C71" s="394"/>
      <c r="D71" s="394"/>
      <c r="E71" s="394"/>
      <c r="F71" s="394"/>
      <c r="G71" s="394"/>
      <c r="H71" s="394"/>
      <c r="I71" s="394"/>
      <c r="J71" s="394"/>
      <c r="K71" s="394"/>
      <c r="L71" s="394"/>
      <c r="M71" s="394"/>
      <c r="N71" s="394"/>
      <c r="O71" s="392"/>
      <c r="P71" s="392"/>
      <c r="Q71" s="393">
        <v>1</v>
      </c>
      <c r="R71" s="393"/>
      <c r="S71" s="393"/>
      <c r="T71" s="393">
        <v>1</v>
      </c>
      <c r="U71" s="393"/>
      <c r="V71" s="393"/>
      <c r="W71" s="393">
        <v>1</v>
      </c>
      <c r="X71" s="393"/>
      <c r="Y71" s="393"/>
      <c r="Z71" s="393">
        <v>3</v>
      </c>
      <c r="AA71" s="393"/>
      <c r="AB71" s="393"/>
      <c r="AC71" s="393">
        <v>3</v>
      </c>
      <c r="AD71" s="393"/>
      <c r="AE71" s="393"/>
      <c r="AF71" s="393">
        <v>3</v>
      </c>
      <c r="AG71" s="393"/>
      <c r="AH71" s="393"/>
      <c r="AI71" s="378">
        <v>2300</v>
      </c>
      <c r="AJ71" s="378"/>
      <c r="AK71" s="378"/>
      <c r="AL71" s="378">
        <v>2300</v>
      </c>
      <c r="AM71" s="378"/>
      <c r="AN71" s="378"/>
      <c r="AO71" s="378">
        <v>2300</v>
      </c>
      <c r="AP71" s="378"/>
      <c r="AQ71" s="378"/>
      <c r="AR71" s="378">
        <f t="shared" si="22"/>
        <v>6900</v>
      </c>
      <c r="AS71" s="378"/>
      <c r="AT71" s="378"/>
      <c r="AU71" s="378">
        <f t="shared" si="23"/>
        <v>6900</v>
      </c>
      <c r="AV71" s="378"/>
      <c r="AW71" s="378"/>
      <c r="AX71" s="378">
        <f t="shared" si="24"/>
        <v>6900</v>
      </c>
      <c r="AY71" s="378"/>
      <c r="AZ71" s="378"/>
      <c r="BA71" s="49"/>
      <c r="BB71" s="49"/>
    </row>
    <row r="72" spans="1:54" ht="20.25" customHeight="1" x14ac:dyDescent="0.25">
      <c r="B72" s="394" t="s">
        <v>177</v>
      </c>
      <c r="C72" s="394"/>
      <c r="D72" s="394"/>
      <c r="E72" s="394"/>
      <c r="F72" s="394"/>
      <c r="G72" s="394"/>
      <c r="H72" s="394"/>
      <c r="I72" s="394"/>
      <c r="J72" s="394"/>
      <c r="K72" s="394"/>
      <c r="L72" s="394"/>
      <c r="M72" s="394"/>
      <c r="N72" s="394"/>
      <c r="O72" s="392"/>
      <c r="P72" s="392"/>
      <c r="Q72" s="393">
        <v>1</v>
      </c>
      <c r="R72" s="393"/>
      <c r="S72" s="393"/>
      <c r="T72" s="393">
        <v>1</v>
      </c>
      <c r="U72" s="393"/>
      <c r="V72" s="393"/>
      <c r="W72" s="393">
        <v>1</v>
      </c>
      <c r="X72" s="393"/>
      <c r="Y72" s="393"/>
      <c r="Z72" s="393">
        <v>4</v>
      </c>
      <c r="AA72" s="393"/>
      <c r="AB72" s="393"/>
      <c r="AC72" s="393">
        <v>4</v>
      </c>
      <c r="AD72" s="393"/>
      <c r="AE72" s="393"/>
      <c r="AF72" s="393">
        <v>4</v>
      </c>
      <c r="AG72" s="393"/>
      <c r="AH72" s="393"/>
      <c r="AI72" s="378">
        <v>11000</v>
      </c>
      <c r="AJ72" s="378"/>
      <c r="AK72" s="378"/>
      <c r="AL72" s="378">
        <v>11000</v>
      </c>
      <c r="AM72" s="378"/>
      <c r="AN72" s="378"/>
      <c r="AO72" s="378">
        <v>11000</v>
      </c>
      <c r="AP72" s="378"/>
      <c r="AQ72" s="378"/>
      <c r="AR72" s="378">
        <f t="shared" si="19"/>
        <v>44000</v>
      </c>
      <c r="AS72" s="378"/>
      <c r="AT72" s="378"/>
      <c r="AU72" s="378">
        <f t="shared" si="20"/>
        <v>44000</v>
      </c>
      <c r="AV72" s="378"/>
      <c r="AW72" s="378"/>
      <c r="AX72" s="378">
        <f t="shared" si="21"/>
        <v>44000</v>
      </c>
      <c r="AY72" s="378"/>
      <c r="AZ72" s="378"/>
    </row>
    <row r="73" spans="1:54" ht="20.25" customHeight="1" x14ac:dyDescent="0.25">
      <c r="A73" s="49"/>
      <c r="B73" s="394" t="s">
        <v>193</v>
      </c>
      <c r="C73" s="394"/>
      <c r="D73" s="394"/>
      <c r="E73" s="394"/>
      <c r="F73" s="394"/>
      <c r="G73" s="394"/>
      <c r="H73" s="394"/>
      <c r="I73" s="394"/>
      <c r="J73" s="394"/>
      <c r="K73" s="394"/>
      <c r="L73" s="394"/>
      <c r="M73" s="394"/>
      <c r="N73" s="394"/>
      <c r="O73" s="410"/>
      <c r="P73" s="410"/>
      <c r="Q73" s="393">
        <v>1</v>
      </c>
      <c r="R73" s="393"/>
      <c r="S73" s="393"/>
      <c r="T73" s="393">
        <v>1</v>
      </c>
      <c r="U73" s="393"/>
      <c r="V73" s="393"/>
      <c r="W73" s="393">
        <v>1</v>
      </c>
      <c r="X73" s="393"/>
      <c r="Y73" s="393"/>
      <c r="Z73" s="393">
        <v>1</v>
      </c>
      <c r="AA73" s="393"/>
      <c r="AB73" s="393"/>
      <c r="AC73" s="393">
        <v>1</v>
      </c>
      <c r="AD73" s="393"/>
      <c r="AE73" s="393"/>
      <c r="AF73" s="393">
        <v>1</v>
      </c>
      <c r="AG73" s="393"/>
      <c r="AH73" s="393"/>
      <c r="AI73" s="378">
        <v>16000</v>
      </c>
      <c r="AJ73" s="378"/>
      <c r="AK73" s="378"/>
      <c r="AL73" s="378">
        <v>16000</v>
      </c>
      <c r="AM73" s="378"/>
      <c r="AN73" s="378"/>
      <c r="AO73" s="378">
        <v>16000</v>
      </c>
      <c r="AP73" s="378"/>
      <c r="AQ73" s="378"/>
      <c r="AR73" s="378">
        <f t="shared" ref="AR73" si="25">Q73*Z73*AI73</f>
        <v>16000</v>
      </c>
      <c r="AS73" s="378"/>
      <c r="AT73" s="378"/>
      <c r="AU73" s="378">
        <f t="shared" si="20"/>
        <v>16000</v>
      </c>
      <c r="AV73" s="378"/>
      <c r="AW73" s="378"/>
      <c r="AX73" s="378">
        <f t="shared" si="21"/>
        <v>16000</v>
      </c>
      <c r="AY73" s="378"/>
      <c r="AZ73" s="378"/>
      <c r="BA73" s="49"/>
      <c r="BB73" s="49"/>
    </row>
    <row r="74" spans="1:54" ht="20.25" customHeight="1" x14ac:dyDescent="0.25">
      <c r="A74" s="49"/>
      <c r="B74" s="394" t="s">
        <v>194</v>
      </c>
      <c r="C74" s="394"/>
      <c r="D74" s="394"/>
      <c r="E74" s="394"/>
      <c r="F74" s="394"/>
      <c r="G74" s="394"/>
      <c r="H74" s="394"/>
      <c r="I74" s="394"/>
      <c r="J74" s="394"/>
      <c r="K74" s="394"/>
      <c r="L74" s="394"/>
      <c r="M74" s="394"/>
      <c r="N74" s="394"/>
      <c r="O74" s="410"/>
      <c r="P74" s="410"/>
      <c r="Q74" s="393">
        <v>1</v>
      </c>
      <c r="R74" s="393"/>
      <c r="S74" s="393"/>
      <c r="T74" s="393">
        <v>1</v>
      </c>
      <c r="U74" s="393"/>
      <c r="V74" s="393"/>
      <c r="W74" s="393">
        <v>1</v>
      </c>
      <c r="X74" s="393"/>
      <c r="Y74" s="393"/>
      <c r="Z74" s="393">
        <v>1</v>
      </c>
      <c r="AA74" s="393"/>
      <c r="AB74" s="393"/>
      <c r="AC74" s="393">
        <v>1</v>
      </c>
      <c r="AD74" s="393"/>
      <c r="AE74" s="393"/>
      <c r="AF74" s="393">
        <v>1</v>
      </c>
      <c r="AG74" s="393"/>
      <c r="AH74" s="393"/>
      <c r="AI74" s="378">
        <v>31736</v>
      </c>
      <c r="AJ74" s="378"/>
      <c r="AK74" s="378"/>
      <c r="AL74" s="378">
        <v>31056</v>
      </c>
      <c r="AM74" s="378"/>
      <c r="AN74" s="378"/>
      <c r="AO74" s="378">
        <v>31056</v>
      </c>
      <c r="AP74" s="378"/>
      <c r="AQ74" s="378"/>
      <c r="AR74" s="378">
        <f t="shared" ref="AR74" si="26">Q74*Z74*AI74</f>
        <v>31736</v>
      </c>
      <c r="AS74" s="378"/>
      <c r="AT74" s="378"/>
      <c r="AU74" s="378">
        <f t="shared" si="20"/>
        <v>31056</v>
      </c>
      <c r="AV74" s="378"/>
      <c r="AW74" s="378"/>
      <c r="AX74" s="378">
        <f t="shared" si="21"/>
        <v>31056</v>
      </c>
      <c r="AY74" s="378"/>
      <c r="AZ74" s="378"/>
      <c r="BA74" s="49"/>
      <c r="BB74" s="49"/>
    </row>
    <row r="75" spans="1:54" ht="20.25" customHeight="1" x14ac:dyDescent="0.25">
      <c r="A75" s="49"/>
      <c r="B75" s="394" t="s">
        <v>196</v>
      </c>
      <c r="C75" s="394"/>
      <c r="D75" s="394"/>
      <c r="E75" s="394"/>
      <c r="F75" s="394"/>
      <c r="G75" s="394"/>
      <c r="H75" s="394"/>
      <c r="I75" s="394"/>
      <c r="J75" s="394"/>
      <c r="K75" s="394"/>
      <c r="L75" s="394"/>
      <c r="M75" s="394"/>
      <c r="N75" s="394"/>
      <c r="O75" s="410"/>
      <c r="P75" s="410"/>
      <c r="Q75" s="393">
        <v>1</v>
      </c>
      <c r="R75" s="393"/>
      <c r="S75" s="393"/>
      <c r="T75" s="393">
        <v>1</v>
      </c>
      <c r="U75" s="393"/>
      <c r="V75" s="393"/>
      <c r="W75" s="393">
        <v>1</v>
      </c>
      <c r="X75" s="393"/>
      <c r="Y75" s="393"/>
      <c r="Z75" s="393">
        <v>1</v>
      </c>
      <c r="AA75" s="393"/>
      <c r="AB75" s="393"/>
      <c r="AC75" s="393">
        <v>1</v>
      </c>
      <c r="AD75" s="393"/>
      <c r="AE75" s="393"/>
      <c r="AF75" s="393">
        <v>1</v>
      </c>
      <c r="AG75" s="393"/>
      <c r="AH75" s="393"/>
      <c r="AI75" s="378">
        <v>40000</v>
      </c>
      <c r="AJ75" s="378"/>
      <c r="AK75" s="378"/>
      <c r="AL75" s="378">
        <v>0</v>
      </c>
      <c r="AM75" s="378"/>
      <c r="AN75" s="378"/>
      <c r="AO75" s="378">
        <v>0</v>
      </c>
      <c r="AP75" s="378"/>
      <c r="AQ75" s="378"/>
      <c r="AR75" s="378">
        <f t="shared" ref="AR75" si="27">Q75*Z75*AI75</f>
        <v>40000</v>
      </c>
      <c r="AS75" s="378"/>
      <c r="AT75" s="378"/>
      <c r="AU75" s="378">
        <f t="shared" si="20"/>
        <v>0</v>
      </c>
      <c r="AV75" s="378"/>
      <c r="AW75" s="378"/>
      <c r="AX75" s="378">
        <f t="shared" si="21"/>
        <v>0</v>
      </c>
      <c r="AY75" s="378"/>
      <c r="AZ75" s="378"/>
      <c r="BA75" s="49"/>
      <c r="BB75" s="49"/>
    </row>
    <row r="76" spans="1:54" ht="20.25" customHeight="1" x14ac:dyDescent="0.25">
      <c r="A76" s="49"/>
      <c r="B76" s="394" t="s">
        <v>228</v>
      </c>
      <c r="C76" s="394"/>
      <c r="D76" s="394"/>
      <c r="E76" s="394"/>
      <c r="F76" s="394"/>
      <c r="G76" s="394"/>
      <c r="H76" s="394"/>
      <c r="I76" s="394"/>
      <c r="J76" s="394"/>
      <c r="K76" s="394"/>
      <c r="L76" s="394"/>
      <c r="M76" s="394"/>
      <c r="N76" s="394"/>
      <c r="O76" s="410"/>
      <c r="P76" s="410"/>
      <c r="Q76" s="393">
        <v>1</v>
      </c>
      <c r="R76" s="393"/>
      <c r="S76" s="393"/>
      <c r="T76" s="393">
        <v>1</v>
      </c>
      <c r="U76" s="393"/>
      <c r="V76" s="393"/>
      <c r="W76" s="393">
        <v>1</v>
      </c>
      <c r="X76" s="393"/>
      <c r="Y76" s="393"/>
      <c r="Z76" s="393">
        <v>1</v>
      </c>
      <c r="AA76" s="393"/>
      <c r="AB76" s="393"/>
      <c r="AC76" s="393">
        <v>1</v>
      </c>
      <c r="AD76" s="393"/>
      <c r="AE76" s="393"/>
      <c r="AF76" s="393">
        <v>1</v>
      </c>
      <c r="AG76" s="393"/>
      <c r="AH76" s="393"/>
      <c r="AI76" s="378">
        <v>20000</v>
      </c>
      <c r="AJ76" s="378"/>
      <c r="AK76" s="378"/>
      <c r="AL76" s="378"/>
      <c r="AM76" s="378"/>
      <c r="AN76" s="378"/>
      <c r="AO76" s="378"/>
      <c r="AP76" s="378"/>
      <c r="AQ76" s="378"/>
      <c r="AR76" s="378">
        <f t="shared" ref="AR76" si="28">Q76*Z76*AI76</f>
        <v>20000</v>
      </c>
      <c r="AS76" s="378"/>
      <c r="AT76" s="378"/>
      <c r="AU76" s="378">
        <f t="shared" ref="AU76" si="29">T76*AC76*AL76</f>
        <v>0</v>
      </c>
      <c r="AV76" s="378"/>
      <c r="AW76" s="378"/>
      <c r="AX76" s="378">
        <f t="shared" ref="AX76" si="30">W76*AF76*AO76</f>
        <v>0</v>
      </c>
      <c r="AY76" s="378"/>
      <c r="AZ76" s="378"/>
      <c r="BA76" s="49"/>
      <c r="BB76" s="49"/>
    </row>
    <row r="77" spans="1:54" ht="20.25" customHeight="1" x14ac:dyDescent="0.25">
      <c r="B77" s="394" t="s">
        <v>187</v>
      </c>
      <c r="C77" s="394"/>
      <c r="D77" s="394"/>
      <c r="E77" s="394"/>
      <c r="F77" s="394"/>
      <c r="G77" s="394"/>
      <c r="H77" s="394"/>
      <c r="I77" s="394"/>
      <c r="J77" s="394"/>
      <c r="K77" s="394"/>
      <c r="L77" s="394"/>
      <c r="M77" s="394"/>
      <c r="N77" s="394"/>
      <c r="O77" s="476"/>
      <c r="P77" s="476"/>
      <c r="Q77" s="393">
        <v>1</v>
      </c>
      <c r="R77" s="393"/>
      <c r="S77" s="393"/>
      <c r="T77" s="393">
        <v>1</v>
      </c>
      <c r="U77" s="393"/>
      <c r="V77" s="393"/>
      <c r="W77" s="393">
        <v>1</v>
      </c>
      <c r="X77" s="393"/>
      <c r="Y77" s="393"/>
      <c r="Z77" s="393">
        <v>1</v>
      </c>
      <c r="AA77" s="393"/>
      <c r="AB77" s="393"/>
      <c r="AC77" s="393">
        <v>1</v>
      </c>
      <c r="AD77" s="393"/>
      <c r="AE77" s="393"/>
      <c r="AF77" s="393">
        <v>1</v>
      </c>
      <c r="AG77" s="393"/>
      <c r="AH77" s="393"/>
      <c r="AI77" s="472">
        <f>525856-65856</f>
        <v>460000</v>
      </c>
      <c r="AJ77" s="472"/>
      <c r="AK77" s="472"/>
      <c r="AL77" s="472">
        <v>0</v>
      </c>
      <c r="AM77" s="472"/>
      <c r="AN77" s="472"/>
      <c r="AO77" s="472">
        <v>0</v>
      </c>
      <c r="AP77" s="472"/>
      <c r="AQ77" s="472"/>
      <c r="AR77" s="472">
        <f t="shared" si="19"/>
        <v>460000</v>
      </c>
      <c r="AS77" s="472"/>
      <c r="AT77" s="472"/>
      <c r="AU77" s="472">
        <f t="shared" si="20"/>
        <v>0</v>
      </c>
      <c r="AV77" s="472"/>
      <c r="AW77" s="472"/>
      <c r="AX77" s="472">
        <f t="shared" si="21"/>
        <v>0</v>
      </c>
      <c r="AY77" s="472"/>
      <c r="AZ77" s="472"/>
    </row>
    <row r="78" spans="1:54" s="108" customFormat="1" ht="20.25" customHeight="1" x14ac:dyDescent="0.25">
      <c r="A78" s="49"/>
      <c r="B78" s="394" t="s">
        <v>212</v>
      </c>
      <c r="C78" s="394"/>
      <c r="D78" s="394"/>
      <c r="E78" s="394"/>
      <c r="F78" s="394"/>
      <c r="G78" s="394"/>
      <c r="H78" s="394"/>
      <c r="I78" s="394"/>
      <c r="J78" s="394"/>
      <c r="K78" s="394"/>
      <c r="L78" s="394"/>
      <c r="M78" s="394"/>
      <c r="N78" s="394"/>
      <c r="O78" s="410"/>
      <c r="P78" s="410"/>
      <c r="Q78" s="393">
        <v>1</v>
      </c>
      <c r="R78" s="393"/>
      <c r="S78" s="393"/>
      <c r="T78" s="393">
        <v>1</v>
      </c>
      <c r="U78" s="393"/>
      <c r="V78" s="393"/>
      <c r="W78" s="393">
        <v>1</v>
      </c>
      <c r="X78" s="393"/>
      <c r="Y78" s="393"/>
      <c r="Z78" s="393">
        <v>1</v>
      </c>
      <c r="AA78" s="393"/>
      <c r="AB78" s="393"/>
      <c r="AC78" s="393">
        <v>1</v>
      </c>
      <c r="AD78" s="393"/>
      <c r="AE78" s="393"/>
      <c r="AF78" s="393">
        <v>1</v>
      </c>
      <c r="AG78" s="393"/>
      <c r="AH78" s="393"/>
      <c r="AI78" s="378">
        <v>270000</v>
      </c>
      <c r="AJ78" s="378"/>
      <c r="AK78" s="378"/>
      <c r="AL78" s="378">
        <v>0</v>
      </c>
      <c r="AM78" s="378"/>
      <c r="AN78" s="378"/>
      <c r="AO78" s="378">
        <v>0</v>
      </c>
      <c r="AP78" s="378"/>
      <c r="AQ78" s="378"/>
      <c r="AR78" s="378">
        <f t="shared" ref="AR78" si="31">Q78*Z78*AI78</f>
        <v>270000</v>
      </c>
      <c r="AS78" s="378"/>
      <c r="AT78" s="378"/>
      <c r="AU78" s="378">
        <f t="shared" ref="AU78" si="32">T78*AC78*AL78</f>
        <v>0</v>
      </c>
      <c r="AV78" s="378"/>
      <c r="AW78" s="378"/>
      <c r="AX78" s="378">
        <f t="shared" ref="AX78" si="33">W78*AF78*AO78</f>
        <v>0</v>
      </c>
      <c r="AY78" s="378"/>
      <c r="AZ78" s="378"/>
      <c r="BA78" s="49"/>
      <c r="BB78" s="49"/>
    </row>
    <row r="79" spans="1:54" s="108" customFormat="1" ht="20.25" customHeight="1" x14ac:dyDescent="0.25">
      <c r="A79" s="49"/>
      <c r="B79" s="382" t="s">
        <v>195</v>
      </c>
      <c r="C79" s="373"/>
      <c r="D79" s="373"/>
      <c r="E79" s="373"/>
      <c r="F79" s="373"/>
      <c r="G79" s="373"/>
      <c r="H79" s="373"/>
      <c r="I79" s="373"/>
      <c r="J79" s="373"/>
      <c r="K79" s="373"/>
      <c r="L79" s="373"/>
      <c r="M79" s="373"/>
      <c r="N79" s="374"/>
      <c r="O79" s="392"/>
      <c r="P79" s="392"/>
      <c r="Q79" s="388">
        <v>1</v>
      </c>
      <c r="R79" s="388"/>
      <c r="S79" s="388"/>
      <c r="T79" s="388">
        <v>1</v>
      </c>
      <c r="U79" s="388"/>
      <c r="V79" s="388"/>
      <c r="W79" s="388">
        <v>1</v>
      </c>
      <c r="X79" s="388"/>
      <c r="Y79" s="388"/>
      <c r="Z79" s="388">
        <v>1</v>
      </c>
      <c r="AA79" s="388"/>
      <c r="AB79" s="388"/>
      <c r="AC79" s="388">
        <v>1</v>
      </c>
      <c r="AD79" s="388"/>
      <c r="AE79" s="388"/>
      <c r="AF79" s="388">
        <v>1</v>
      </c>
      <c r="AG79" s="388"/>
      <c r="AH79" s="388"/>
      <c r="AI79" s="384">
        <v>20000</v>
      </c>
      <c r="AJ79" s="384"/>
      <c r="AK79" s="384"/>
      <c r="AL79" s="384">
        <v>0</v>
      </c>
      <c r="AM79" s="384"/>
      <c r="AN79" s="384"/>
      <c r="AO79" s="384">
        <v>0</v>
      </c>
      <c r="AP79" s="384"/>
      <c r="AQ79" s="384"/>
      <c r="AR79" s="384">
        <v>20000</v>
      </c>
      <c r="AS79" s="384"/>
      <c r="AT79" s="384"/>
      <c r="AU79" s="384">
        <v>20000</v>
      </c>
      <c r="AV79" s="384"/>
      <c r="AW79" s="384"/>
      <c r="AX79" s="384">
        <v>20000</v>
      </c>
      <c r="AY79" s="384"/>
      <c r="AZ79" s="384"/>
      <c r="BA79" s="49"/>
      <c r="BB79" s="49"/>
    </row>
    <row r="80" spans="1:54" s="108" customFormat="1" ht="20.25" customHeight="1" x14ac:dyDescent="0.25">
      <c r="A80" s="49"/>
      <c r="B80" s="382" t="s">
        <v>235</v>
      </c>
      <c r="C80" s="373"/>
      <c r="D80" s="373"/>
      <c r="E80" s="373"/>
      <c r="F80" s="373"/>
      <c r="G80" s="373"/>
      <c r="H80" s="373"/>
      <c r="I80" s="373"/>
      <c r="J80" s="373"/>
      <c r="K80" s="373"/>
      <c r="L80" s="373"/>
      <c r="M80" s="373"/>
      <c r="N80" s="374"/>
      <c r="O80" s="392"/>
      <c r="P80" s="392"/>
      <c r="Q80" s="393">
        <v>1</v>
      </c>
      <c r="R80" s="393"/>
      <c r="S80" s="393"/>
      <c r="T80" s="393">
        <v>0</v>
      </c>
      <c r="U80" s="393"/>
      <c r="V80" s="393"/>
      <c r="W80" s="393">
        <v>0</v>
      </c>
      <c r="X80" s="393"/>
      <c r="Y80" s="393"/>
      <c r="Z80" s="393">
        <v>1</v>
      </c>
      <c r="AA80" s="393"/>
      <c r="AB80" s="393"/>
      <c r="AC80" s="393">
        <v>0</v>
      </c>
      <c r="AD80" s="393"/>
      <c r="AE80" s="393"/>
      <c r="AF80" s="393">
        <v>0</v>
      </c>
      <c r="AG80" s="393"/>
      <c r="AH80" s="393"/>
      <c r="AI80" s="378">
        <v>341536.8</v>
      </c>
      <c r="AJ80" s="378"/>
      <c r="AK80" s="378"/>
      <c r="AL80" s="378">
        <v>0</v>
      </c>
      <c r="AM80" s="378"/>
      <c r="AN80" s="378"/>
      <c r="AO80" s="378">
        <v>0</v>
      </c>
      <c r="AP80" s="378"/>
      <c r="AQ80" s="378"/>
      <c r="AR80" s="378">
        <v>341536.8</v>
      </c>
      <c r="AS80" s="378"/>
      <c r="AT80" s="378"/>
      <c r="AU80" s="378">
        <v>0</v>
      </c>
      <c r="AV80" s="378"/>
      <c r="AW80" s="378"/>
      <c r="AX80" s="378">
        <v>0</v>
      </c>
      <c r="AY80" s="378"/>
      <c r="AZ80" s="378"/>
      <c r="BA80" s="49"/>
      <c r="BB80" s="49"/>
    </row>
    <row r="81" spans="1:54" s="108" customFormat="1" ht="20.25" customHeight="1" x14ac:dyDescent="0.25">
      <c r="A81" s="49"/>
      <c r="B81" s="397" t="s">
        <v>234</v>
      </c>
      <c r="C81" s="398"/>
      <c r="D81" s="398"/>
      <c r="E81" s="398"/>
      <c r="F81" s="398"/>
      <c r="G81" s="398"/>
      <c r="H81" s="398"/>
      <c r="I81" s="398"/>
      <c r="J81" s="398"/>
      <c r="K81" s="398"/>
      <c r="L81" s="398"/>
      <c r="M81" s="398"/>
      <c r="N81" s="399"/>
      <c r="O81" s="392"/>
      <c r="P81" s="392"/>
      <c r="Q81" s="393">
        <v>1</v>
      </c>
      <c r="R81" s="393"/>
      <c r="S81" s="393"/>
      <c r="T81" s="393">
        <v>0</v>
      </c>
      <c r="U81" s="393"/>
      <c r="V81" s="393"/>
      <c r="W81" s="393">
        <v>0</v>
      </c>
      <c r="X81" s="393"/>
      <c r="Y81" s="393"/>
      <c r="Z81" s="393">
        <v>1</v>
      </c>
      <c r="AA81" s="393"/>
      <c r="AB81" s="393"/>
      <c r="AC81" s="393">
        <v>0</v>
      </c>
      <c r="AD81" s="393"/>
      <c r="AE81" s="393"/>
      <c r="AF81" s="393">
        <v>0</v>
      </c>
      <c r="AG81" s="393"/>
      <c r="AH81" s="393"/>
      <c r="AI81" s="378">
        <v>81509.86</v>
      </c>
      <c r="AJ81" s="378"/>
      <c r="AK81" s="378"/>
      <c r="AL81" s="378">
        <v>0</v>
      </c>
      <c r="AM81" s="378"/>
      <c r="AN81" s="378"/>
      <c r="AO81" s="378">
        <v>0</v>
      </c>
      <c r="AP81" s="378"/>
      <c r="AQ81" s="378"/>
      <c r="AR81" s="378">
        <v>81509.86</v>
      </c>
      <c r="AS81" s="378"/>
      <c r="AT81" s="378"/>
      <c r="AU81" s="378">
        <v>0</v>
      </c>
      <c r="AV81" s="378"/>
      <c r="AW81" s="378"/>
      <c r="AX81" s="378">
        <v>0</v>
      </c>
      <c r="AY81" s="378"/>
      <c r="AZ81" s="378"/>
      <c r="BA81" s="49"/>
      <c r="BB81" s="49"/>
    </row>
    <row r="82" spans="1:54" s="108" customFormat="1" ht="30" customHeight="1" x14ac:dyDescent="0.25">
      <c r="A82" s="49"/>
      <c r="B82" s="397" t="s">
        <v>229</v>
      </c>
      <c r="C82" s="398"/>
      <c r="D82" s="398"/>
      <c r="E82" s="398"/>
      <c r="F82" s="398"/>
      <c r="G82" s="398"/>
      <c r="H82" s="398"/>
      <c r="I82" s="398"/>
      <c r="J82" s="398"/>
      <c r="K82" s="398"/>
      <c r="L82" s="398"/>
      <c r="M82" s="398"/>
      <c r="N82" s="399"/>
      <c r="O82" s="392"/>
      <c r="P82" s="392"/>
      <c r="Q82" s="393">
        <v>1</v>
      </c>
      <c r="R82" s="393"/>
      <c r="S82" s="393"/>
      <c r="T82" s="393">
        <v>0</v>
      </c>
      <c r="U82" s="393"/>
      <c r="V82" s="393"/>
      <c r="W82" s="393">
        <v>0</v>
      </c>
      <c r="X82" s="393"/>
      <c r="Y82" s="393"/>
      <c r="Z82" s="393">
        <v>1</v>
      </c>
      <c r="AA82" s="393"/>
      <c r="AB82" s="393"/>
      <c r="AC82" s="393">
        <v>0</v>
      </c>
      <c r="AD82" s="393"/>
      <c r="AE82" s="393"/>
      <c r="AF82" s="393">
        <v>0</v>
      </c>
      <c r="AG82" s="393"/>
      <c r="AH82" s="393"/>
      <c r="AI82" s="378">
        <v>5000</v>
      </c>
      <c r="AJ82" s="378"/>
      <c r="AK82" s="378"/>
      <c r="AL82" s="378">
        <v>0</v>
      </c>
      <c r="AM82" s="378"/>
      <c r="AN82" s="378"/>
      <c r="AO82" s="378">
        <v>0</v>
      </c>
      <c r="AP82" s="378"/>
      <c r="AQ82" s="378"/>
      <c r="AR82" s="378">
        <v>5000</v>
      </c>
      <c r="AS82" s="378"/>
      <c r="AT82" s="378"/>
      <c r="AU82" s="378">
        <v>0</v>
      </c>
      <c r="AV82" s="378"/>
      <c r="AW82" s="378"/>
      <c r="AX82" s="378">
        <v>0</v>
      </c>
      <c r="AY82" s="378"/>
      <c r="AZ82" s="378"/>
      <c r="BA82" s="49"/>
      <c r="BB82" s="49"/>
    </row>
    <row r="83" spans="1:54" s="108" customFormat="1" ht="20.25" customHeight="1" x14ac:dyDescent="0.25">
      <c r="A83" s="49"/>
      <c r="B83" s="397" t="s">
        <v>236</v>
      </c>
      <c r="C83" s="398"/>
      <c r="D83" s="398"/>
      <c r="E83" s="398"/>
      <c r="F83" s="398"/>
      <c r="G83" s="398"/>
      <c r="H83" s="398"/>
      <c r="I83" s="398"/>
      <c r="J83" s="398"/>
      <c r="K83" s="398"/>
      <c r="L83" s="398"/>
      <c r="M83" s="398"/>
      <c r="N83" s="399"/>
      <c r="O83" s="392"/>
      <c r="P83" s="392"/>
      <c r="Q83" s="393">
        <v>1</v>
      </c>
      <c r="R83" s="393"/>
      <c r="S83" s="393"/>
      <c r="T83" s="393">
        <v>0</v>
      </c>
      <c r="U83" s="393"/>
      <c r="V83" s="393"/>
      <c r="W83" s="393">
        <v>0</v>
      </c>
      <c r="X83" s="393"/>
      <c r="Y83" s="393"/>
      <c r="Z83" s="393">
        <v>1</v>
      </c>
      <c r="AA83" s="393"/>
      <c r="AB83" s="393"/>
      <c r="AC83" s="393">
        <v>0</v>
      </c>
      <c r="AD83" s="393"/>
      <c r="AE83" s="393"/>
      <c r="AF83" s="393">
        <v>0</v>
      </c>
      <c r="AG83" s="393"/>
      <c r="AH83" s="393"/>
      <c r="AI83" s="378">
        <v>72675.600000000006</v>
      </c>
      <c r="AJ83" s="378"/>
      <c r="AK83" s="378"/>
      <c r="AL83" s="378">
        <v>0</v>
      </c>
      <c r="AM83" s="378"/>
      <c r="AN83" s="378"/>
      <c r="AO83" s="378">
        <v>0</v>
      </c>
      <c r="AP83" s="378"/>
      <c r="AQ83" s="378"/>
      <c r="AR83" s="378">
        <f>AI83</f>
        <v>72675.600000000006</v>
      </c>
      <c r="AS83" s="378"/>
      <c r="AT83" s="378"/>
      <c r="AU83" s="378">
        <v>0</v>
      </c>
      <c r="AV83" s="378"/>
      <c r="AW83" s="378"/>
      <c r="AX83" s="378">
        <v>0</v>
      </c>
      <c r="AY83" s="378"/>
      <c r="AZ83" s="378"/>
      <c r="BA83" s="49"/>
      <c r="BB83" s="49"/>
    </row>
    <row r="84" spans="1:54" s="108" customFormat="1" ht="20.25" customHeight="1" x14ac:dyDescent="0.25">
      <c r="A84" s="49"/>
      <c r="B84" s="397" t="s">
        <v>238</v>
      </c>
      <c r="C84" s="398"/>
      <c r="D84" s="398"/>
      <c r="E84" s="398"/>
      <c r="F84" s="398"/>
      <c r="G84" s="398"/>
      <c r="H84" s="398"/>
      <c r="I84" s="398"/>
      <c r="J84" s="398"/>
      <c r="K84" s="398"/>
      <c r="L84" s="398"/>
      <c r="M84" s="398"/>
      <c r="N84" s="399"/>
      <c r="O84" s="392"/>
      <c r="P84" s="392"/>
      <c r="Q84" s="393">
        <v>1</v>
      </c>
      <c r="R84" s="393"/>
      <c r="S84" s="393"/>
      <c r="T84" s="393">
        <v>0</v>
      </c>
      <c r="U84" s="393"/>
      <c r="V84" s="393"/>
      <c r="W84" s="393">
        <v>0</v>
      </c>
      <c r="X84" s="393"/>
      <c r="Y84" s="393"/>
      <c r="Z84" s="393">
        <v>1</v>
      </c>
      <c r="AA84" s="393"/>
      <c r="AB84" s="393"/>
      <c r="AC84" s="393">
        <v>0</v>
      </c>
      <c r="AD84" s="393"/>
      <c r="AE84" s="393"/>
      <c r="AF84" s="393">
        <v>0</v>
      </c>
      <c r="AG84" s="393"/>
      <c r="AH84" s="393"/>
      <c r="AI84" s="378">
        <v>366370.8</v>
      </c>
      <c r="AJ84" s="378"/>
      <c r="AK84" s="378"/>
      <c r="AL84" s="378">
        <v>0</v>
      </c>
      <c r="AM84" s="378"/>
      <c r="AN84" s="378"/>
      <c r="AO84" s="378">
        <v>0</v>
      </c>
      <c r="AP84" s="378"/>
      <c r="AQ84" s="378"/>
      <c r="AR84" s="378">
        <v>366370.8</v>
      </c>
      <c r="AS84" s="378"/>
      <c r="AT84" s="378"/>
      <c r="AU84" s="378">
        <v>0</v>
      </c>
      <c r="AV84" s="378"/>
      <c r="AW84" s="378"/>
      <c r="AX84" s="378">
        <v>0</v>
      </c>
      <c r="AY84" s="378"/>
      <c r="AZ84" s="378"/>
      <c r="BA84" s="49"/>
      <c r="BB84" s="49"/>
    </row>
    <row r="85" spans="1:54" s="108" customFormat="1" ht="20.25" customHeight="1" x14ac:dyDescent="0.25">
      <c r="A85" s="49"/>
      <c r="B85" s="397" t="s">
        <v>230</v>
      </c>
      <c r="C85" s="398"/>
      <c r="D85" s="398"/>
      <c r="E85" s="398"/>
      <c r="F85" s="398"/>
      <c r="G85" s="398"/>
      <c r="H85" s="398"/>
      <c r="I85" s="398"/>
      <c r="J85" s="398"/>
      <c r="K85" s="398"/>
      <c r="L85" s="398"/>
      <c r="M85" s="398"/>
      <c r="N85" s="399"/>
      <c r="O85" s="392"/>
      <c r="P85" s="392"/>
      <c r="Q85" s="393">
        <v>1</v>
      </c>
      <c r="R85" s="393"/>
      <c r="S85" s="393"/>
      <c r="T85" s="393">
        <v>0</v>
      </c>
      <c r="U85" s="393"/>
      <c r="V85" s="393"/>
      <c r="W85" s="393">
        <v>0</v>
      </c>
      <c r="X85" s="393"/>
      <c r="Y85" s="393"/>
      <c r="Z85" s="393">
        <v>1</v>
      </c>
      <c r="AA85" s="393"/>
      <c r="AB85" s="393"/>
      <c r="AC85" s="393">
        <v>0</v>
      </c>
      <c r="AD85" s="393"/>
      <c r="AE85" s="393"/>
      <c r="AF85" s="393">
        <v>0</v>
      </c>
      <c r="AG85" s="393"/>
      <c r="AH85" s="393"/>
      <c r="AI85" s="378">
        <v>285886.8</v>
      </c>
      <c r="AJ85" s="378"/>
      <c r="AK85" s="378"/>
      <c r="AL85" s="378">
        <v>0</v>
      </c>
      <c r="AM85" s="378"/>
      <c r="AN85" s="378"/>
      <c r="AO85" s="378">
        <v>0</v>
      </c>
      <c r="AP85" s="378"/>
      <c r="AQ85" s="378"/>
      <c r="AR85" s="378">
        <v>285886.8</v>
      </c>
      <c r="AS85" s="378"/>
      <c r="AT85" s="378"/>
      <c r="AU85" s="378">
        <v>0</v>
      </c>
      <c r="AV85" s="378"/>
      <c r="AW85" s="378"/>
      <c r="AX85" s="378">
        <v>0</v>
      </c>
      <c r="AY85" s="378"/>
      <c r="AZ85" s="378"/>
      <c r="BA85" s="49"/>
      <c r="BB85" s="49"/>
    </row>
    <row r="86" spans="1:54" s="108" customFormat="1" ht="20.25" customHeight="1" x14ac:dyDescent="0.25">
      <c r="A86" s="49"/>
      <c r="B86" s="397" t="s">
        <v>246</v>
      </c>
      <c r="C86" s="398"/>
      <c r="D86" s="398"/>
      <c r="E86" s="398"/>
      <c r="F86" s="398"/>
      <c r="G86" s="398"/>
      <c r="H86" s="398"/>
      <c r="I86" s="398"/>
      <c r="J86" s="398"/>
      <c r="K86" s="398"/>
      <c r="L86" s="398"/>
      <c r="M86" s="398"/>
      <c r="N86" s="399"/>
      <c r="O86" s="392"/>
      <c r="P86" s="392"/>
      <c r="Q86" s="393">
        <v>1</v>
      </c>
      <c r="R86" s="393"/>
      <c r="S86" s="393"/>
      <c r="T86" s="393">
        <v>0</v>
      </c>
      <c r="U86" s="393"/>
      <c r="V86" s="393"/>
      <c r="W86" s="393">
        <v>0</v>
      </c>
      <c r="X86" s="393"/>
      <c r="Y86" s="393"/>
      <c r="Z86" s="393">
        <v>1</v>
      </c>
      <c r="AA86" s="393"/>
      <c r="AB86" s="393"/>
      <c r="AC86" s="393">
        <v>0</v>
      </c>
      <c r="AD86" s="393"/>
      <c r="AE86" s="393"/>
      <c r="AF86" s="393">
        <v>0</v>
      </c>
      <c r="AG86" s="393"/>
      <c r="AH86" s="393"/>
      <c r="AI86" s="378">
        <v>65856</v>
      </c>
      <c r="AJ86" s="378"/>
      <c r="AK86" s="378"/>
      <c r="AL86" s="378">
        <v>0</v>
      </c>
      <c r="AM86" s="378"/>
      <c r="AN86" s="378"/>
      <c r="AO86" s="378">
        <v>0</v>
      </c>
      <c r="AP86" s="378"/>
      <c r="AQ86" s="378"/>
      <c r="AR86" s="378">
        <f>AI86</f>
        <v>65856</v>
      </c>
      <c r="AS86" s="378"/>
      <c r="AT86" s="378"/>
      <c r="AU86" s="378">
        <v>0</v>
      </c>
      <c r="AV86" s="378"/>
      <c r="AW86" s="378"/>
      <c r="AX86" s="378">
        <v>0</v>
      </c>
      <c r="AY86" s="378"/>
      <c r="AZ86" s="378"/>
      <c r="BA86" s="49"/>
      <c r="BB86" s="49"/>
    </row>
    <row r="87" spans="1:54" ht="16.5" thickBot="1" x14ac:dyDescent="0.3">
      <c r="A87" s="49"/>
      <c r="B87" s="417" t="s">
        <v>30</v>
      </c>
      <c r="C87" s="418"/>
      <c r="D87" s="418"/>
      <c r="E87" s="418"/>
      <c r="F87" s="418"/>
      <c r="G87" s="418"/>
      <c r="H87" s="418"/>
      <c r="I87" s="418"/>
      <c r="J87" s="418"/>
      <c r="K87" s="418"/>
      <c r="L87" s="418"/>
      <c r="M87" s="418"/>
      <c r="N87" s="419"/>
      <c r="O87" s="420"/>
      <c r="P87" s="420"/>
      <c r="Q87" s="414"/>
      <c r="R87" s="414"/>
      <c r="S87" s="414"/>
      <c r="T87" s="414"/>
      <c r="U87" s="414"/>
      <c r="V87" s="414"/>
      <c r="W87" s="414"/>
      <c r="X87" s="414"/>
      <c r="Y87" s="414"/>
      <c r="Z87" s="414"/>
      <c r="AA87" s="414"/>
      <c r="AB87" s="414"/>
      <c r="AC87" s="414"/>
      <c r="AD87" s="414"/>
      <c r="AE87" s="414"/>
      <c r="AF87" s="414"/>
      <c r="AG87" s="414"/>
      <c r="AH87" s="414"/>
      <c r="AI87" s="415"/>
      <c r="AJ87" s="415"/>
      <c r="AK87" s="415"/>
      <c r="AL87" s="415"/>
      <c r="AM87" s="415"/>
      <c r="AN87" s="415"/>
      <c r="AO87" s="415"/>
      <c r="AP87" s="415"/>
      <c r="AQ87" s="415"/>
      <c r="AR87" s="415">
        <f>SUM(AR68:AR86)</f>
        <v>2216151.8600000003</v>
      </c>
      <c r="AS87" s="415"/>
      <c r="AT87" s="415"/>
      <c r="AU87" s="415">
        <f>SUM(AU68:AU85)</f>
        <v>140636</v>
      </c>
      <c r="AV87" s="415"/>
      <c r="AW87" s="415"/>
      <c r="AX87" s="415">
        <f>SUM(AX68:AX85)</f>
        <v>140636</v>
      </c>
      <c r="AY87" s="415"/>
      <c r="AZ87" s="415"/>
      <c r="BA87" s="49"/>
      <c r="BB87" s="49"/>
    </row>
    <row r="88" spans="1:54" ht="81" customHeight="1" x14ac:dyDescent="0.3">
      <c r="B88" s="341" t="s">
        <v>141</v>
      </c>
      <c r="C88" s="341"/>
      <c r="D88" s="341"/>
      <c r="E88" s="341"/>
      <c r="F88" s="341"/>
      <c r="G88" s="341"/>
      <c r="H88" s="341"/>
      <c r="I88" s="341"/>
      <c r="J88" s="341"/>
      <c r="K88" s="341"/>
      <c r="L88" s="341"/>
      <c r="M88" s="341"/>
      <c r="N88" s="341"/>
      <c r="O88" s="341"/>
      <c r="P88" s="341"/>
      <c r="Q88" s="341"/>
      <c r="R88" s="341"/>
      <c r="S88" s="341"/>
      <c r="T88" s="341"/>
      <c r="U88" s="341"/>
      <c r="V88" s="341"/>
      <c r="W88" s="341"/>
      <c r="X88" s="341"/>
      <c r="Y88" s="341"/>
      <c r="Z88" s="341"/>
      <c r="AA88" s="341"/>
      <c r="AB88" s="341"/>
      <c r="AC88" s="341"/>
      <c r="AD88" s="341"/>
      <c r="AE88" s="341"/>
      <c r="AF88" s="341"/>
      <c r="AG88" s="341"/>
      <c r="AH88" s="341"/>
      <c r="AI88" s="341"/>
      <c r="AJ88" s="341"/>
      <c r="AK88" s="341"/>
      <c r="AL88" s="341"/>
      <c r="AM88" s="341"/>
      <c r="AN88" s="341"/>
      <c r="AO88" s="341"/>
      <c r="AP88" s="341"/>
      <c r="AQ88" s="341"/>
      <c r="AR88" s="341"/>
      <c r="AS88" s="341"/>
      <c r="AT88" s="341"/>
      <c r="AU88" s="341"/>
      <c r="AV88" s="341"/>
      <c r="AW88" s="341"/>
      <c r="AX88" s="341"/>
      <c r="AY88" s="341"/>
      <c r="AZ88" s="341"/>
    </row>
    <row r="89" spans="1:54" ht="49.7" customHeight="1" x14ac:dyDescent="0.25">
      <c r="B89" s="325" t="s">
        <v>78</v>
      </c>
      <c r="C89" s="325"/>
      <c r="D89" s="325"/>
      <c r="E89" s="325"/>
      <c r="F89" s="325"/>
      <c r="G89" s="325"/>
      <c r="H89" s="325"/>
      <c r="I89" s="325"/>
      <c r="J89" s="325"/>
      <c r="K89" s="325"/>
      <c r="L89" s="325"/>
      <c r="M89" s="325"/>
      <c r="N89" s="325"/>
      <c r="O89" s="428" t="s">
        <v>1</v>
      </c>
      <c r="P89" s="434"/>
      <c r="Q89" s="385" t="s">
        <v>145</v>
      </c>
      <c r="R89" s="386"/>
      <c r="S89" s="386"/>
      <c r="T89" s="386"/>
      <c r="U89" s="386"/>
      <c r="V89" s="386"/>
      <c r="W89" s="386"/>
      <c r="X89" s="386"/>
      <c r="Y89" s="386"/>
      <c r="Z89" s="386"/>
      <c r="AA89" s="386"/>
      <c r="AB89" s="387"/>
      <c r="AC89" s="385" t="s">
        <v>142</v>
      </c>
      <c r="AD89" s="386"/>
      <c r="AE89" s="386"/>
      <c r="AF89" s="386"/>
      <c r="AG89" s="386"/>
      <c r="AH89" s="386"/>
      <c r="AI89" s="386"/>
      <c r="AJ89" s="386"/>
      <c r="AK89" s="386"/>
      <c r="AL89" s="386"/>
      <c r="AM89" s="386"/>
      <c r="AN89" s="387"/>
      <c r="AO89" s="385" t="s">
        <v>126</v>
      </c>
      <c r="AP89" s="386"/>
      <c r="AQ89" s="386"/>
      <c r="AR89" s="386"/>
      <c r="AS89" s="386"/>
      <c r="AT89" s="386"/>
      <c r="AU89" s="386"/>
      <c r="AV89" s="386"/>
      <c r="AW89" s="386"/>
      <c r="AX89" s="386"/>
      <c r="AY89" s="386"/>
      <c r="AZ89" s="387"/>
    </row>
    <row r="90" spans="1:54" ht="84.75" customHeight="1" thickBot="1" x14ac:dyDescent="0.3">
      <c r="B90" s="325"/>
      <c r="C90" s="325"/>
      <c r="D90" s="325"/>
      <c r="E90" s="325"/>
      <c r="F90" s="325"/>
      <c r="G90" s="325"/>
      <c r="H90" s="325"/>
      <c r="I90" s="325"/>
      <c r="J90" s="325"/>
      <c r="K90" s="325"/>
      <c r="L90" s="325"/>
      <c r="M90" s="325"/>
      <c r="N90" s="325"/>
      <c r="O90" s="474"/>
      <c r="P90" s="475"/>
      <c r="Q90" s="385" t="s">
        <v>198</v>
      </c>
      <c r="R90" s="552"/>
      <c r="S90" s="552"/>
      <c r="T90" s="481"/>
      <c r="U90" s="385" t="s">
        <v>199</v>
      </c>
      <c r="V90" s="552"/>
      <c r="W90" s="552"/>
      <c r="X90" s="481"/>
      <c r="Y90" s="385" t="s">
        <v>200</v>
      </c>
      <c r="Z90" s="552"/>
      <c r="AA90" s="552"/>
      <c r="AB90" s="481"/>
      <c r="AC90" s="385" t="s">
        <v>198</v>
      </c>
      <c r="AD90" s="552"/>
      <c r="AE90" s="552"/>
      <c r="AF90" s="481"/>
      <c r="AG90" s="385" t="s">
        <v>199</v>
      </c>
      <c r="AH90" s="552"/>
      <c r="AI90" s="552"/>
      <c r="AJ90" s="481"/>
      <c r="AK90" s="385" t="s">
        <v>200</v>
      </c>
      <c r="AL90" s="552"/>
      <c r="AM90" s="552"/>
      <c r="AN90" s="481"/>
      <c r="AO90" s="385" t="s">
        <v>198</v>
      </c>
      <c r="AP90" s="552"/>
      <c r="AQ90" s="552"/>
      <c r="AR90" s="481"/>
      <c r="AS90" s="385" t="s">
        <v>199</v>
      </c>
      <c r="AT90" s="552"/>
      <c r="AU90" s="552"/>
      <c r="AV90" s="481"/>
      <c r="AW90" s="385" t="s">
        <v>200</v>
      </c>
      <c r="AX90" s="552"/>
      <c r="AY90" s="552"/>
      <c r="AZ90" s="481"/>
    </row>
    <row r="91" spans="1:54" ht="20.100000000000001" customHeight="1" thickBot="1" x14ac:dyDescent="0.3">
      <c r="B91" s="430">
        <v>1</v>
      </c>
      <c r="C91" s="431"/>
      <c r="D91" s="431"/>
      <c r="E91" s="431"/>
      <c r="F91" s="431"/>
      <c r="G91" s="431"/>
      <c r="H91" s="431"/>
      <c r="I91" s="431"/>
      <c r="J91" s="431"/>
      <c r="K91" s="431"/>
      <c r="L91" s="431"/>
      <c r="M91" s="431"/>
      <c r="N91" s="431"/>
      <c r="O91" s="432">
        <v>2</v>
      </c>
      <c r="P91" s="432"/>
      <c r="Q91" s="433">
        <v>3</v>
      </c>
      <c r="R91" s="433"/>
      <c r="S91" s="433"/>
      <c r="T91" s="433"/>
      <c r="U91" s="433">
        <v>4</v>
      </c>
      <c r="V91" s="433"/>
      <c r="W91" s="433"/>
      <c r="X91" s="433"/>
      <c r="Y91" s="433">
        <v>5</v>
      </c>
      <c r="Z91" s="433"/>
      <c r="AA91" s="433"/>
      <c r="AB91" s="433"/>
      <c r="AC91" s="433">
        <v>6</v>
      </c>
      <c r="AD91" s="433"/>
      <c r="AE91" s="433"/>
      <c r="AF91" s="433"/>
      <c r="AG91" s="433">
        <v>7</v>
      </c>
      <c r="AH91" s="433"/>
      <c r="AI91" s="433"/>
      <c r="AJ91" s="433"/>
      <c r="AK91" s="433">
        <v>8</v>
      </c>
      <c r="AL91" s="433"/>
      <c r="AM91" s="433"/>
      <c r="AN91" s="433"/>
      <c r="AO91" s="433">
        <v>9</v>
      </c>
      <c r="AP91" s="433"/>
      <c r="AQ91" s="433"/>
      <c r="AR91" s="433"/>
      <c r="AS91" s="433">
        <v>10</v>
      </c>
      <c r="AT91" s="433"/>
      <c r="AU91" s="433"/>
      <c r="AV91" s="433"/>
      <c r="AW91" s="433">
        <v>11</v>
      </c>
      <c r="AX91" s="433"/>
      <c r="AY91" s="433"/>
      <c r="AZ91" s="473"/>
    </row>
    <row r="92" spans="1:54" ht="20.100000000000001" customHeight="1" thickBot="1" x14ac:dyDescent="0.3">
      <c r="B92" s="466"/>
      <c r="C92" s="467"/>
      <c r="D92" s="467"/>
      <c r="E92" s="467"/>
      <c r="F92" s="467"/>
      <c r="G92" s="467"/>
      <c r="H92" s="467"/>
      <c r="I92" s="467"/>
      <c r="J92" s="467"/>
      <c r="K92" s="467"/>
      <c r="L92" s="467"/>
      <c r="M92" s="467"/>
      <c r="N92" s="468"/>
      <c r="O92" s="461"/>
      <c r="P92" s="462"/>
      <c r="Q92" s="466"/>
      <c r="R92" s="467"/>
      <c r="S92" s="467"/>
      <c r="T92" s="468"/>
      <c r="U92" s="466"/>
      <c r="V92" s="467"/>
      <c r="W92" s="467"/>
      <c r="X92" s="468"/>
      <c r="Y92" s="466"/>
      <c r="Z92" s="467"/>
      <c r="AA92" s="467"/>
      <c r="AB92" s="468"/>
      <c r="AC92" s="466"/>
      <c r="AD92" s="467"/>
      <c r="AE92" s="467"/>
      <c r="AF92" s="468"/>
      <c r="AG92" s="466"/>
      <c r="AH92" s="467"/>
      <c r="AI92" s="467"/>
      <c r="AJ92" s="468"/>
      <c r="AK92" s="466"/>
      <c r="AL92" s="467"/>
      <c r="AM92" s="467"/>
      <c r="AN92" s="468"/>
      <c r="AO92" s="466"/>
      <c r="AP92" s="467"/>
      <c r="AQ92" s="467"/>
      <c r="AR92" s="468"/>
      <c r="AS92" s="466"/>
      <c r="AT92" s="467"/>
      <c r="AU92" s="467"/>
      <c r="AV92" s="468"/>
      <c r="AW92" s="466"/>
      <c r="AX92" s="467"/>
      <c r="AY92" s="467"/>
      <c r="AZ92" s="468"/>
    </row>
    <row r="93" spans="1:54" ht="20.100000000000001" customHeight="1" thickBot="1" x14ac:dyDescent="0.3">
      <c r="B93" s="480" t="s">
        <v>76</v>
      </c>
      <c r="C93" s="552"/>
      <c r="D93" s="552"/>
      <c r="E93" s="552"/>
      <c r="F93" s="552"/>
      <c r="G93" s="552"/>
      <c r="H93" s="552"/>
      <c r="I93" s="552"/>
      <c r="J93" s="552"/>
      <c r="K93" s="552"/>
      <c r="L93" s="552"/>
      <c r="M93" s="552"/>
      <c r="N93" s="481"/>
      <c r="O93" s="590"/>
      <c r="P93" s="591"/>
      <c r="Q93" s="469" t="s">
        <v>7</v>
      </c>
      <c r="R93" s="470"/>
      <c r="S93" s="470"/>
      <c r="T93" s="471"/>
      <c r="U93" s="469" t="s">
        <v>7</v>
      </c>
      <c r="V93" s="470"/>
      <c r="W93" s="470"/>
      <c r="X93" s="471"/>
      <c r="Y93" s="469" t="s">
        <v>7</v>
      </c>
      <c r="Z93" s="470"/>
      <c r="AA93" s="470"/>
      <c r="AB93" s="471"/>
      <c r="AC93" s="469" t="s">
        <v>7</v>
      </c>
      <c r="AD93" s="470"/>
      <c r="AE93" s="470"/>
      <c r="AF93" s="471"/>
      <c r="AG93" s="469" t="s">
        <v>7</v>
      </c>
      <c r="AH93" s="470"/>
      <c r="AI93" s="470"/>
      <c r="AJ93" s="471"/>
      <c r="AK93" s="469" t="s">
        <v>7</v>
      </c>
      <c r="AL93" s="470"/>
      <c r="AM93" s="470"/>
      <c r="AN93" s="471"/>
      <c r="AO93" s="469">
        <f>AO92</f>
        <v>0</v>
      </c>
      <c r="AP93" s="470"/>
      <c r="AQ93" s="470"/>
      <c r="AR93" s="471"/>
      <c r="AS93" s="469">
        <f>AS92</f>
        <v>0</v>
      </c>
      <c r="AT93" s="470"/>
      <c r="AU93" s="470"/>
      <c r="AV93" s="471"/>
      <c r="AW93" s="469">
        <f>AW92</f>
        <v>0</v>
      </c>
      <c r="AX93" s="470"/>
      <c r="AY93" s="470"/>
      <c r="AZ93" s="471"/>
    </row>
    <row r="94" spans="1:54" ht="20.100000000000001" customHeight="1" x14ac:dyDescent="0.25">
      <c r="A94" s="49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124"/>
      <c r="AU94" s="124"/>
      <c r="AV94" s="124"/>
      <c r="AW94" s="124"/>
      <c r="AX94" s="124"/>
      <c r="AY94" s="124"/>
      <c r="AZ94" s="124"/>
      <c r="BA94" s="49"/>
      <c r="BB94" s="49"/>
    </row>
    <row r="95" spans="1:54" ht="20.100000000000001" customHeight="1" x14ac:dyDescent="0.25">
      <c r="A95" s="49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24"/>
      <c r="AK95" s="124"/>
      <c r="AL95" s="124"/>
      <c r="AM95" s="124"/>
      <c r="AN95" s="124"/>
      <c r="AO95" s="124"/>
      <c r="AP95" s="124"/>
      <c r="AQ95" s="124"/>
      <c r="AR95" s="124"/>
      <c r="AS95" s="124"/>
      <c r="AT95" s="124"/>
      <c r="AU95" s="124"/>
      <c r="AV95" s="124"/>
      <c r="AW95" s="124"/>
      <c r="AX95" s="124"/>
      <c r="AY95" s="124"/>
      <c r="AZ95" s="124"/>
      <c r="BA95" s="49"/>
      <c r="BB95" s="49"/>
    </row>
    <row r="96" spans="1:54" ht="3" customHeight="1" x14ac:dyDescent="0.25"/>
    <row r="97" spans="1:54" ht="34.35" hidden="1" customHeight="1" x14ac:dyDescent="0.3">
      <c r="B97" s="324" t="s">
        <v>143</v>
      </c>
      <c r="C97" s="324"/>
      <c r="D97" s="324"/>
      <c r="E97" s="324"/>
      <c r="F97" s="324"/>
      <c r="G97" s="324"/>
      <c r="H97" s="324"/>
      <c r="I97" s="324"/>
      <c r="J97" s="324"/>
      <c r="K97" s="324"/>
      <c r="L97" s="324"/>
      <c r="M97" s="324"/>
      <c r="N97" s="324"/>
      <c r="O97" s="324"/>
      <c r="P97" s="324"/>
      <c r="Q97" s="324"/>
      <c r="R97" s="324"/>
      <c r="S97" s="324"/>
      <c r="T97" s="324"/>
      <c r="U97" s="324"/>
      <c r="V97" s="324"/>
      <c r="W97" s="324"/>
      <c r="X97" s="324"/>
      <c r="Y97" s="324"/>
      <c r="Z97" s="324"/>
      <c r="AA97" s="324"/>
      <c r="AB97" s="324"/>
      <c r="AC97" s="324"/>
      <c r="AD97" s="324"/>
      <c r="AE97" s="324"/>
      <c r="AF97" s="324"/>
      <c r="AG97" s="324"/>
      <c r="AH97" s="324"/>
      <c r="AI97" s="324"/>
      <c r="AJ97" s="324"/>
      <c r="AK97" s="324"/>
      <c r="AL97" s="324"/>
      <c r="AM97" s="324"/>
      <c r="AN97" s="324"/>
      <c r="AO97" s="324"/>
      <c r="AP97" s="324"/>
      <c r="AQ97" s="324"/>
      <c r="AR97" s="324"/>
      <c r="AS97" s="324"/>
      <c r="AT97" s="324"/>
      <c r="AU97" s="324"/>
      <c r="AV97" s="324"/>
      <c r="AW97" s="324"/>
      <c r="AX97" s="324"/>
      <c r="AY97" s="324"/>
      <c r="AZ97" s="324"/>
    </row>
    <row r="98" spans="1:54" ht="50.25" customHeight="1" x14ac:dyDescent="0.25">
      <c r="B98" s="325"/>
      <c r="C98" s="325"/>
      <c r="D98" s="325"/>
      <c r="E98" s="325"/>
      <c r="F98" s="325"/>
      <c r="G98" s="325"/>
      <c r="H98" s="325"/>
      <c r="I98" s="325"/>
      <c r="J98" s="325"/>
      <c r="K98" s="325"/>
      <c r="L98" s="325"/>
      <c r="M98" s="325"/>
      <c r="N98" s="325"/>
      <c r="O98" s="428" t="s">
        <v>1</v>
      </c>
      <c r="P98" s="434"/>
      <c r="Q98" s="385" t="s">
        <v>146</v>
      </c>
      <c r="R98" s="386"/>
      <c r="S98" s="386"/>
      <c r="T98" s="386"/>
      <c r="U98" s="386"/>
      <c r="V98" s="386"/>
      <c r="W98" s="386"/>
      <c r="X98" s="386"/>
      <c r="Y98" s="386"/>
      <c r="Z98" s="386"/>
      <c r="AA98" s="386"/>
      <c r="AB98" s="387"/>
      <c r="AC98" s="385" t="s">
        <v>144</v>
      </c>
      <c r="AD98" s="386"/>
      <c r="AE98" s="386"/>
      <c r="AF98" s="386"/>
      <c r="AG98" s="386"/>
      <c r="AH98" s="386"/>
      <c r="AI98" s="386"/>
      <c r="AJ98" s="386"/>
      <c r="AK98" s="386"/>
      <c r="AL98" s="386"/>
      <c r="AM98" s="386"/>
      <c r="AN98" s="387"/>
      <c r="AO98" s="385" t="s">
        <v>126</v>
      </c>
      <c r="AP98" s="386"/>
      <c r="AQ98" s="386"/>
      <c r="AR98" s="386"/>
      <c r="AS98" s="386"/>
      <c r="AT98" s="386"/>
      <c r="AU98" s="386"/>
      <c r="AV98" s="386"/>
      <c r="AW98" s="386"/>
      <c r="AX98" s="386"/>
      <c r="AY98" s="386"/>
      <c r="AZ98" s="387"/>
    </row>
    <row r="99" spans="1:54" ht="72.75" customHeight="1" thickBot="1" x14ac:dyDescent="0.3">
      <c r="B99" s="325"/>
      <c r="C99" s="325"/>
      <c r="D99" s="325"/>
      <c r="E99" s="325"/>
      <c r="F99" s="325"/>
      <c r="G99" s="325"/>
      <c r="H99" s="325"/>
      <c r="I99" s="325"/>
      <c r="J99" s="325"/>
      <c r="K99" s="325"/>
      <c r="L99" s="325"/>
      <c r="M99" s="325"/>
      <c r="N99" s="325"/>
      <c r="O99" s="474"/>
      <c r="P99" s="475"/>
      <c r="Q99" s="424" t="s">
        <v>198</v>
      </c>
      <c r="R99" s="425"/>
      <c r="S99" s="425"/>
      <c r="T99" s="426"/>
      <c r="U99" s="424" t="s">
        <v>199</v>
      </c>
      <c r="V99" s="425"/>
      <c r="W99" s="425"/>
      <c r="X99" s="426"/>
      <c r="Y99" s="424" t="s">
        <v>200</v>
      </c>
      <c r="Z99" s="425"/>
      <c r="AA99" s="425"/>
      <c r="AB99" s="426"/>
      <c r="AC99" s="424" t="s">
        <v>198</v>
      </c>
      <c r="AD99" s="425"/>
      <c r="AE99" s="425"/>
      <c r="AF99" s="426"/>
      <c r="AG99" s="424" t="s">
        <v>199</v>
      </c>
      <c r="AH99" s="425"/>
      <c r="AI99" s="425"/>
      <c r="AJ99" s="426"/>
      <c r="AK99" s="424" t="s">
        <v>200</v>
      </c>
      <c r="AL99" s="425"/>
      <c r="AM99" s="425"/>
      <c r="AN99" s="426"/>
      <c r="AO99" s="424" t="s">
        <v>198</v>
      </c>
      <c r="AP99" s="425"/>
      <c r="AQ99" s="425"/>
      <c r="AR99" s="426"/>
      <c r="AS99" s="424" t="s">
        <v>199</v>
      </c>
      <c r="AT99" s="425"/>
      <c r="AU99" s="425"/>
      <c r="AV99" s="426"/>
      <c r="AW99" s="424" t="s">
        <v>200</v>
      </c>
      <c r="AX99" s="425"/>
      <c r="AY99" s="425"/>
      <c r="AZ99" s="426"/>
    </row>
    <row r="100" spans="1:54" ht="20.100000000000001" customHeight="1" thickBot="1" x14ac:dyDescent="0.3">
      <c r="B100" s="430">
        <v>1</v>
      </c>
      <c r="C100" s="431"/>
      <c r="D100" s="431"/>
      <c r="E100" s="431"/>
      <c r="F100" s="431"/>
      <c r="G100" s="431"/>
      <c r="H100" s="431"/>
      <c r="I100" s="431"/>
      <c r="J100" s="431"/>
      <c r="K100" s="431"/>
      <c r="L100" s="431"/>
      <c r="M100" s="431"/>
      <c r="N100" s="431"/>
      <c r="O100" s="432">
        <v>2</v>
      </c>
      <c r="P100" s="432"/>
      <c r="Q100" s="433">
        <v>3</v>
      </c>
      <c r="R100" s="433"/>
      <c r="S100" s="433"/>
      <c r="T100" s="433"/>
      <c r="U100" s="433">
        <v>4</v>
      </c>
      <c r="V100" s="433"/>
      <c r="W100" s="433"/>
      <c r="X100" s="433"/>
      <c r="Y100" s="433">
        <v>5</v>
      </c>
      <c r="Z100" s="433"/>
      <c r="AA100" s="433"/>
      <c r="AB100" s="433"/>
      <c r="AC100" s="433">
        <v>6</v>
      </c>
      <c r="AD100" s="433"/>
      <c r="AE100" s="433"/>
      <c r="AF100" s="433"/>
      <c r="AG100" s="433">
        <v>7</v>
      </c>
      <c r="AH100" s="433"/>
      <c r="AI100" s="433"/>
      <c r="AJ100" s="433"/>
      <c r="AK100" s="433">
        <v>8</v>
      </c>
      <c r="AL100" s="433"/>
      <c r="AM100" s="433"/>
      <c r="AN100" s="433"/>
      <c r="AO100" s="433">
        <v>9</v>
      </c>
      <c r="AP100" s="433"/>
      <c r="AQ100" s="433"/>
      <c r="AR100" s="433"/>
      <c r="AS100" s="433">
        <v>10</v>
      </c>
      <c r="AT100" s="433"/>
      <c r="AU100" s="433"/>
      <c r="AV100" s="433"/>
      <c r="AW100" s="433">
        <v>11</v>
      </c>
      <c r="AX100" s="433"/>
      <c r="AY100" s="433"/>
      <c r="AZ100" s="473"/>
    </row>
    <row r="101" spans="1:54" ht="30" customHeight="1" thickBot="1" x14ac:dyDescent="0.3">
      <c r="B101" s="458" t="s">
        <v>179</v>
      </c>
      <c r="C101" s="459"/>
      <c r="D101" s="459"/>
      <c r="E101" s="459"/>
      <c r="F101" s="459"/>
      <c r="G101" s="459"/>
      <c r="H101" s="459"/>
      <c r="I101" s="459"/>
      <c r="J101" s="459"/>
      <c r="K101" s="459"/>
      <c r="L101" s="459"/>
      <c r="M101" s="459"/>
      <c r="N101" s="460"/>
      <c r="O101" s="461"/>
      <c r="P101" s="462"/>
      <c r="Q101" s="463">
        <v>48</v>
      </c>
      <c r="R101" s="464"/>
      <c r="S101" s="464"/>
      <c r="T101" s="465"/>
      <c r="U101" s="463">
        <v>48</v>
      </c>
      <c r="V101" s="464"/>
      <c r="W101" s="464"/>
      <c r="X101" s="465"/>
      <c r="Y101" s="463">
        <v>48</v>
      </c>
      <c r="Z101" s="464"/>
      <c r="AA101" s="464"/>
      <c r="AB101" s="465"/>
      <c r="AC101" s="463">
        <v>700</v>
      </c>
      <c r="AD101" s="464"/>
      <c r="AE101" s="464"/>
      <c r="AF101" s="465"/>
      <c r="AG101" s="463">
        <v>0</v>
      </c>
      <c r="AH101" s="464"/>
      <c r="AI101" s="464"/>
      <c r="AJ101" s="465"/>
      <c r="AK101" s="463">
        <v>0</v>
      </c>
      <c r="AL101" s="464"/>
      <c r="AM101" s="464"/>
      <c r="AN101" s="465"/>
      <c r="AO101" s="463">
        <f>Q101*AC101</f>
        <v>33600</v>
      </c>
      <c r="AP101" s="464"/>
      <c r="AQ101" s="464"/>
      <c r="AR101" s="465"/>
      <c r="AS101" s="463">
        <f t="shared" ref="AS101" si="34">U101*AG101</f>
        <v>0</v>
      </c>
      <c r="AT101" s="464"/>
      <c r="AU101" s="464"/>
      <c r="AV101" s="465"/>
      <c r="AW101" s="463">
        <f t="shared" ref="AW101" si="35">Y101*AK101</f>
        <v>0</v>
      </c>
      <c r="AX101" s="464"/>
      <c r="AY101" s="464"/>
      <c r="AZ101" s="465"/>
    </row>
    <row r="102" spans="1:54" ht="39" customHeight="1" thickBot="1" x14ac:dyDescent="0.3">
      <c r="B102" s="455" t="s">
        <v>30</v>
      </c>
      <c r="C102" s="456"/>
      <c r="D102" s="456"/>
      <c r="E102" s="456"/>
      <c r="F102" s="456"/>
      <c r="G102" s="456"/>
      <c r="H102" s="456"/>
      <c r="I102" s="456"/>
      <c r="J102" s="456"/>
      <c r="K102" s="456"/>
      <c r="L102" s="456"/>
      <c r="M102" s="456"/>
      <c r="N102" s="457"/>
      <c r="O102" s="573"/>
      <c r="P102" s="574"/>
      <c r="Q102" s="455" t="s">
        <v>7</v>
      </c>
      <c r="R102" s="456"/>
      <c r="S102" s="456"/>
      <c r="T102" s="457"/>
      <c r="U102" s="455" t="s">
        <v>7</v>
      </c>
      <c r="V102" s="456"/>
      <c r="W102" s="456"/>
      <c r="X102" s="457"/>
      <c r="Y102" s="455" t="s">
        <v>7</v>
      </c>
      <c r="Z102" s="456"/>
      <c r="AA102" s="456"/>
      <c r="AB102" s="457"/>
      <c r="AC102" s="455" t="s">
        <v>7</v>
      </c>
      <c r="AD102" s="456"/>
      <c r="AE102" s="456"/>
      <c r="AF102" s="457"/>
      <c r="AG102" s="455" t="s">
        <v>7</v>
      </c>
      <c r="AH102" s="456"/>
      <c r="AI102" s="456"/>
      <c r="AJ102" s="457"/>
      <c r="AK102" s="455" t="s">
        <v>7</v>
      </c>
      <c r="AL102" s="456"/>
      <c r="AM102" s="456"/>
      <c r="AN102" s="457"/>
      <c r="AO102" s="570">
        <f>AO101</f>
        <v>33600</v>
      </c>
      <c r="AP102" s="571"/>
      <c r="AQ102" s="571"/>
      <c r="AR102" s="572"/>
      <c r="AS102" s="570">
        <f>AS101</f>
        <v>0</v>
      </c>
      <c r="AT102" s="571"/>
      <c r="AU102" s="571"/>
      <c r="AV102" s="572"/>
      <c r="AW102" s="570">
        <f>AW101</f>
        <v>0</v>
      </c>
      <c r="AX102" s="571"/>
      <c r="AY102" s="571"/>
      <c r="AZ102" s="572"/>
    </row>
    <row r="104" spans="1:54" ht="38.25" customHeight="1" x14ac:dyDescent="0.3">
      <c r="B104" s="589" t="s">
        <v>147</v>
      </c>
      <c r="C104" s="589"/>
      <c r="D104" s="589"/>
      <c r="E104" s="589"/>
      <c r="F104" s="589"/>
      <c r="G104" s="589"/>
      <c r="H104" s="589"/>
      <c r="I104" s="589"/>
      <c r="J104" s="589"/>
      <c r="K104" s="589"/>
      <c r="L104" s="589"/>
      <c r="M104" s="589"/>
      <c r="N104" s="589"/>
      <c r="O104" s="589"/>
      <c r="P104" s="589"/>
      <c r="Q104" s="589"/>
      <c r="R104" s="589"/>
      <c r="S104" s="589"/>
      <c r="T104" s="589"/>
      <c r="U104" s="589"/>
      <c r="V104" s="589"/>
      <c r="W104" s="589"/>
      <c r="X104" s="589"/>
      <c r="Y104" s="589"/>
      <c r="Z104" s="589"/>
      <c r="AA104" s="589"/>
      <c r="AB104" s="589"/>
      <c r="AC104" s="589"/>
      <c r="AD104" s="589"/>
      <c r="AE104" s="589"/>
      <c r="AF104" s="589"/>
      <c r="AG104" s="589"/>
      <c r="AH104" s="589"/>
      <c r="AI104" s="589"/>
      <c r="AJ104" s="589"/>
      <c r="AK104" s="589"/>
      <c r="AL104" s="589"/>
      <c r="AM104" s="589"/>
      <c r="AN104" s="589"/>
      <c r="AO104" s="589"/>
      <c r="AP104" s="589"/>
      <c r="AQ104" s="589"/>
      <c r="AR104" s="589"/>
      <c r="AS104" s="589"/>
      <c r="AT104" s="589"/>
      <c r="AU104" s="589"/>
      <c r="AV104" s="589"/>
      <c r="AW104" s="589"/>
      <c r="AX104" s="589"/>
      <c r="AY104" s="589"/>
      <c r="AZ104" s="589"/>
    </row>
    <row r="105" spans="1:54" ht="66.75" customHeight="1" x14ac:dyDescent="0.25">
      <c r="B105" s="325" t="s">
        <v>137</v>
      </c>
      <c r="C105" s="325"/>
      <c r="D105" s="325"/>
      <c r="E105" s="325"/>
      <c r="F105" s="325"/>
      <c r="G105" s="325"/>
      <c r="H105" s="325"/>
      <c r="I105" s="325"/>
      <c r="J105" s="325"/>
      <c r="K105" s="325"/>
      <c r="L105" s="325"/>
      <c r="M105" s="325"/>
      <c r="N105" s="325"/>
      <c r="O105" s="428" t="s">
        <v>1</v>
      </c>
      <c r="P105" s="428"/>
      <c r="Q105" s="385" t="s">
        <v>148</v>
      </c>
      <c r="R105" s="386"/>
      <c r="S105" s="386"/>
      <c r="T105" s="386"/>
      <c r="U105" s="386"/>
      <c r="V105" s="386"/>
      <c r="W105" s="386"/>
      <c r="X105" s="386"/>
      <c r="Y105" s="387"/>
      <c r="Z105" s="385" t="s">
        <v>139</v>
      </c>
      <c r="AA105" s="386"/>
      <c r="AB105" s="386"/>
      <c r="AC105" s="386"/>
      <c r="AD105" s="386"/>
      <c r="AE105" s="386"/>
      <c r="AF105" s="386"/>
      <c r="AG105" s="386"/>
      <c r="AH105" s="387"/>
      <c r="AI105" s="385" t="s">
        <v>149</v>
      </c>
      <c r="AJ105" s="386"/>
      <c r="AK105" s="386"/>
      <c r="AL105" s="386"/>
      <c r="AM105" s="386"/>
      <c r="AN105" s="386"/>
      <c r="AO105" s="386"/>
      <c r="AP105" s="386"/>
      <c r="AQ105" s="387"/>
      <c r="AR105" s="385" t="s">
        <v>118</v>
      </c>
      <c r="AS105" s="386"/>
      <c r="AT105" s="386"/>
      <c r="AU105" s="386"/>
      <c r="AV105" s="386"/>
      <c r="AW105" s="386"/>
      <c r="AX105" s="386"/>
      <c r="AY105" s="386"/>
      <c r="AZ105" s="386"/>
    </row>
    <row r="106" spans="1:54" ht="67.900000000000006" customHeight="1" x14ac:dyDescent="0.25">
      <c r="B106" s="325"/>
      <c r="C106" s="325"/>
      <c r="D106" s="325"/>
      <c r="E106" s="325"/>
      <c r="F106" s="325"/>
      <c r="G106" s="325"/>
      <c r="H106" s="325"/>
      <c r="I106" s="325"/>
      <c r="J106" s="325"/>
      <c r="K106" s="325"/>
      <c r="L106" s="325"/>
      <c r="M106" s="325"/>
      <c r="N106" s="325"/>
      <c r="O106" s="428"/>
      <c r="P106" s="428"/>
      <c r="Q106" s="434" t="s">
        <v>190</v>
      </c>
      <c r="R106" s="435"/>
      <c r="S106" s="436"/>
      <c r="T106" s="434" t="s">
        <v>191</v>
      </c>
      <c r="U106" s="435"/>
      <c r="V106" s="436"/>
      <c r="W106" s="434" t="s">
        <v>192</v>
      </c>
      <c r="X106" s="435"/>
      <c r="Y106" s="436"/>
      <c r="Z106" s="434" t="s">
        <v>190</v>
      </c>
      <c r="AA106" s="435"/>
      <c r="AB106" s="436"/>
      <c r="AC106" s="434" t="s">
        <v>191</v>
      </c>
      <c r="AD106" s="435"/>
      <c r="AE106" s="436"/>
      <c r="AF106" s="434" t="s">
        <v>192</v>
      </c>
      <c r="AG106" s="435"/>
      <c r="AH106" s="436"/>
      <c r="AI106" s="434" t="s">
        <v>190</v>
      </c>
      <c r="AJ106" s="435"/>
      <c r="AK106" s="436"/>
      <c r="AL106" s="434" t="s">
        <v>191</v>
      </c>
      <c r="AM106" s="435"/>
      <c r="AN106" s="436"/>
      <c r="AO106" s="434" t="s">
        <v>192</v>
      </c>
      <c r="AP106" s="435"/>
      <c r="AQ106" s="436"/>
      <c r="AR106" s="434" t="s">
        <v>190</v>
      </c>
      <c r="AS106" s="435"/>
      <c r="AT106" s="436"/>
      <c r="AU106" s="434" t="s">
        <v>191</v>
      </c>
      <c r="AV106" s="435"/>
      <c r="AW106" s="436"/>
      <c r="AX106" s="434" t="s">
        <v>192</v>
      </c>
      <c r="AY106" s="435"/>
      <c r="AZ106" s="436"/>
    </row>
    <row r="107" spans="1:54" ht="20.100000000000001" customHeight="1" x14ac:dyDescent="0.25">
      <c r="B107" s="437">
        <v>1</v>
      </c>
      <c r="C107" s="437"/>
      <c r="D107" s="437"/>
      <c r="E107" s="437"/>
      <c r="F107" s="437"/>
      <c r="G107" s="437"/>
      <c r="H107" s="437"/>
      <c r="I107" s="437"/>
      <c r="J107" s="437"/>
      <c r="K107" s="437"/>
      <c r="L107" s="437"/>
      <c r="M107" s="437"/>
      <c r="N107" s="437"/>
      <c r="O107" s="438">
        <v>2</v>
      </c>
      <c r="P107" s="439"/>
      <c r="Q107" s="411">
        <v>3</v>
      </c>
      <c r="R107" s="412"/>
      <c r="S107" s="413"/>
      <c r="T107" s="411">
        <v>4</v>
      </c>
      <c r="U107" s="412"/>
      <c r="V107" s="413"/>
      <c r="W107" s="411">
        <v>5</v>
      </c>
      <c r="X107" s="412"/>
      <c r="Y107" s="413"/>
      <c r="Z107" s="411">
        <v>6</v>
      </c>
      <c r="AA107" s="412"/>
      <c r="AB107" s="413"/>
      <c r="AC107" s="411">
        <v>7</v>
      </c>
      <c r="AD107" s="412"/>
      <c r="AE107" s="413"/>
      <c r="AF107" s="411">
        <v>8</v>
      </c>
      <c r="AG107" s="412"/>
      <c r="AH107" s="413"/>
      <c r="AI107" s="411">
        <v>9</v>
      </c>
      <c r="AJ107" s="412"/>
      <c r="AK107" s="413"/>
      <c r="AL107" s="411">
        <v>10</v>
      </c>
      <c r="AM107" s="412"/>
      <c r="AN107" s="413"/>
      <c r="AO107" s="411">
        <v>11</v>
      </c>
      <c r="AP107" s="412"/>
      <c r="AQ107" s="413"/>
      <c r="AR107" s="411">
        <v>12</v>
      </c>
      <c r="AS107" s="412"/>
      <c r="AT107" s="413"/>
      <c r="AU107" s="411">
        <v>13</v>
      </c>
      <c r="AV107" s="412"/>
      <c r="AW107" s="413"/>
      <c r="AX107" s="411">
        <v>14</v>
      </c>
      <c r="AY107" s="412"/>
      <c r="AZ107" s="412"/>
    </row>
    <row r="108" spans="1:54" ht="21.75" customHeight="1" x14ac:dyDescent="0.25">
      <c r="B108" s="372" t="s">
        <v>178</v>
      </c>
      <c r="C108" s="372"/>
      <c r="D108" s="372"/>
      <c r="E108" s="372"/>
      <c r="F108" s="372"/>
      <c r="G108" s="372"/>
      <c r="H108" s="372"/>
      <c r="I108" s="372"/>
      <c r="J108" s="372"/>
      <c r="K108" s="372"/>
      <c r="L108" s="372"/>
      <c r="M108" s="372"/>
      <c r="N108" s="372"/>
      <c r="O108" s="410"/>
      <c r="P108" s="410"/>
      <c r="Q108" s="393">
        <v>1</v>
      </c>
      <c r="R108" s="393"/>
      <c r="S108" s="393"/>
      <c r="T108" s="393">
        <v>1</v>
      </c>
      <c r="U108" s="393"/>
      <c r="V108" s="393"/>
      <c r="W108" s="393">
        <v>1</v>
      </c>
      <c r="X108" s="393"/>
      <c r="Y108" s="393"/>
      <c r="Z108" s="393">
        <v>12</v>
      </c>
      <c r="AA108" s="393"/>
      <c r="AB108" s="393"/>
      <c r="AC108" s="393">
        <v>12</v>
      </c>
      <c r="AD108" s="393"/>
      <c r="AE108" s="393"/>
      <c r="AF108" s="393">
        <v>12</v>
      </c>
      <c r="AG108" s="393"/>
      <c r="AH108" s="393"/>
      <c r="AI108" s="378">
        <v>3204.7</v>
      </c>
      <c r="AJ108" s="378"/>
      <c r="AK108" s="378"/>
      <c r="AL108" s="378">
        <v>3204.7</v>
      </c>
      <c r="AM108" s="378"/>
      <c r="AN108" s="378"/>
      <c r="AO108" s="378">
        <v>3204.7</v>
      </c>
      <c r="AP108" s="378"/>
      <c r="AQ108" s="378"/>
      <c r="AR108" s="378">
        <v>38561.760000000002</v>
      </c>
      <c r="AS108" s="378"/>
      <c r="AT108" s="378"/>
      <c r="AU108" s="378">
        <f t="shared" ref="AU108:AU109" si="36">T108*AC108*AL108</f>
        <v>38456.399999999994</v>
      </c>
      <c r="AV108" s="378"/>
      <c r="AW108" s="378"/>
      <c r="AX108" s="378">
        <f t="shared" ref="AX108:AX109" si="37">W108*AF108*AO108</f>
        <v>38456.399999999994</v>
      </c>
      <c r="AY108" s="378"/>
      <c r="AZ108" s="378"/>
    </row>
    <row r="109" spans="1:54" ht="21.75" customHeight="1" x14ac:dyDescent="0.25">
      <c r="B109" s="372" t="s">
        <v>169</v>
      </c>
      <c r="C109" s="372"/>
      <c r="D109" s="372"/>
      <c r="E109" s="372"/>
      <c r="F109" s="372"/>
      <c r="G109" s="372"/>
      <c r="H109" s="372"/>
      <c r="I109" s="372"/>
      <c r="J109" s="372"/>
      <c r="K109" s="372"/>
      <c r="L109" s="372"/>
      <c r="M109" s="372"/>
      <c r="N109" s="372"/>
      <c r="O109" s="392"/>
      <c r="P109" s="392"/>
      <c r="Q109" s="393">
        <v>74</v>
      </c>
      <c r="R109" s="393"/>
      <c r="S109" s="393"/>
      <c r="T109" s="393">
        <v>72</v>
      </c>
      <c r="U109" s="393"/>
      <c r="V109" s="393"/>
      <c r="W109" s="393">
        <v>72</v>
      </c>
      <c r="X109" s="393"/>
      <c r="Y109" s="393"/>
      <c r="Z109" s="393">
        <v>1</v>
      </c>
      <c r="AA109" s="393"/>
      <c r="AB109" s="393"/>
      <c r="AC109" s="393">
        <v>1</v>
      </c>
      <c r="AD109" s="393"/>
      <c r="AE109" s="393"/>
      <c r="AF109" s="393">
        <v>1</v>
      </c>
      <c r="AG109" s="393"/>
      <c r="AH109" s="393"/>
      <c r="AI109" s="384">
        <v>2550</v>
      </c>
      <c r="AJ109" s="384"/>
      <c r="AK109" s="384"/>
      <c r="AL109" s="384">
        <v>950</v>
      </c>
      <c r="AM109" s="384"/>
      <c r="AN109" s="384"/>
      <c r="AO109" s="384">
        <v>950</v>
      </c>
      <c r="AP109" s="384"/>
      <c r="AQ109" s="384"/>
      <c r="AR109" s="381">
        <f t="shared" ref="AR109" si="38">Q109*Z109*AI109</f>
        <v>188700</v>
      </c>
      <c r="AS109" s="379"/>
      <c r="AT109" s="380"/>
      <c r="AU109" s="378">
        <f t="shared" si="36"/>
        <v>68400</v>
      </c>
      <c r="AV109" s="378"/>
      <c r="AW109" s="378"/>
      <c r="AX109" s="378">
        <f t="shared" si="37"/>
        <v>68400</v>
      </c>
      <c r="AY109" s="378"/>
      <c r="AZ109" s="378"/>
    </row>
    <row r="110" spans="1:54" ht="21.75" customHeight="1" x14ac:dyDescent="0.25">
      <c r="A110" s="49"/>
      <c r="B110" s="453" t="s">
        <v>202</v>
      </c>
      <c r="C110" s="453"/>
      <c r="D110" s="453"/>
      <c r="E110" s="453"/>
      <c r="F110" s="453"/>
      <c r="G110" s="453"/>
      <c r="H110" s="453"/>
      <c r="I110" s="453"/>
      <c r="J110" s="453"/>
      <c r="K110" s="453"/>
      <c r="L110" s="453"/>
      <c r="M110" s="453"/>
      <c r="N110" s="453"/>
      <c r="O110" s="454"/>
      <c r="P110" s="454"/>
      <c r="Q110" s="388">
        <v>1</v>
      </c>
      <c r="R110" s="388"/>
      <c r="S110" s="388"/>
      <c r="T110" s="388">
        <v>1</v>
      </c>
      <c r="U110" s="388"/>
      <c r="V110" s="388"/>
      <c r="W110" s="388">
        <v>1</v>
      </c>
      <c r="X110" s="388"/>
      <c r="Y110" s="388"/>
      <c r="Z110" s="388">
        <v>1</v>
      </c>
      <c r="AA110" s="388"/>
      <c r="AB110" s="388"/>
      <c r="AC110" s="388">
        <v>1</v>
      </c>
      <c r="AD110" s="388"/>
      <c r="AE110" s="388"/>
      <c r="AF110" s="388">
        <v>1</v>
      </c>
      <c r="AG110" s="388"/>
      <c r="AH110" s="388"/>
      <c r="AI110" s="384">
        <v>400000</v>
      </c>
      <c r="AJ110" s="384"/>
      <c r="AK110" s="384"/>
      <c r="AL110" s="384">
        <v>0</v>
      </c>
      <c r="AM110" s="384"/>
      <c r="AN110" s="384"/>
      <c r="AO110" s="384">
        <v>0</v>
      </c>
      <c r="AP110" s="384"/>
      <c r="AQ110" s="384"/>
      <c r="AR110" s="389">
        <f t="shared" ref="AR110" si="39">Q110*Z110*AI110</f>
        <v>400000</v>
      </c>
      <c r="AS110" s="390"/>
      <c r="AT110" s="391"/>
      <c r="AU110" s="389">
        <f t="shared" ref="AU110:AU112" si="40">T110*AC110*AL110</f>
        <v>0</v>
      </c>
      <c r="AV110" s="390"/>
      <c r="AW110" s="391"/>
      <c r="AX110" s="389">
        <f t="shared" ref="AX110:AX111" si="41">W110*AF110*AO110</f>
        <v>0</v>
      </c>
      <c r="AY110" s="390"/>
      <c r="AZ110" s="391"/>
      <c r="BA110" s="49"/>
      <c r="BB110" s="49"/>
    </row>
    <row r="111" spans="1:54" ht="31.5" customHeight="1" x14ac:dyDescent="0.25">
      <c r="B111" s="372" t="s">
        <v>189</v>
      </c>
      <c r="C111" s="372"/>
      <c r="D111" s="372"/>
      <c r="E111" s="372"/>
      <c r="F111" s="372"/>
      <c r="G111" s="372"/>
      <c r="H111" s="372"/>
      <c r="I111" s="372"/>
      <c r="J111" s="372"/>
      <c r="K111" s="372"/>
      <c r="L111" s="372"/>
      <c r="M111" s="372"/>
      <c r="N111" s="372"/>
      <c r="O111" s="392"/>
      <c r="P111" s="392"/>
      <c r="Q111" s="393">
        <v>1</v>
      </c>
      <c r="R111" s="393"/>
      <c r="S111" s="393"/>
      <c r="T111" s="393">
        <v>1</v>
      </c>
      <c r="U111" s="393"/>
      <c r="V111" s="393"/>
      <c r="W111" s="393">
        <v>1</v>
      </c>
      <c r="X111" s="393"/>
      <c r="Y111" s="393"/>
      <c r="Z111" s="393">
        <v>1</v>
      </c>
      <c r="AA111" s="393"/>
      <c r="AB111" s="393"/>
      <c r="AC111" s="393">
        <v>1</v>
      </c>
      <c r="AD111" s="393"/>
      <c r="AE111" s="393"/>
      <c r="AF111" s="393">
        <v>1</v>
      </c>
      <c r="AG111" s="393"/>
      <c r="AH111" s="393"/>
      <c r="AI111" s="378">
        <v>63356.480000000003</v>
      </c>
      <c r="AJ111" s="378"/>
      <c r="AK111" s="378"/>
      <c r="AL111" s="378">
        <v>60705.599999999999</v>
      </c>
      <c r="AM111" s="378"/>
      <c r="AN111" s="378"/>
      <c r="AO111" s="378">
        <v>60705.599999999999</v>
      </c>
      <c r="AP111" s="378"/>
      <c r="AQ111" s="378"/>
      <c r="AR111" s="389">
        <f t="shared" ref="AR111:AR112" si="42">Q111*Z111*AI111</f>
        <v>63356.480000000003</v>
      </c>
      <c r="AS111" s="390"/>
      <c r="AT111" s="391"/>
      <c r="AU111" s="389">
        <f t="shared" si="40"/>
        <v>60705.599999999999</v>
      </c>
      <c r="AV111" s="390"/>
      <c r="AW111" s="391"/>
      <c r="AX111" s="389">
        <f t="shared" si="41"/>
        <v>60705.599999999999</v>
      </c>
      <c r="AY111" s="390"/>
      <c r="AZ111" s="391"/>
    </row>
    <row r="112" spans="1:54" ht="21.75" customHeight="1" x14ac:dyDescent="0.25">
      <c r="B112" s="372" t="s">
        <v>188</v>
      </c>
      <c r="C112" s="372"/>
      <c r="D112" s="372"/>
      <c r="E112" s="372"/>
      <c r="F112" s="372"/>
      <c r="G112" s="372"/>
      <c r="H112" s="372"/>
      <c r="I112" s="372"/>
      <c r="J112" s="372"/>
      <c r="K112" s="372"/>
      <c r="L112" s="372"/>
      <c r="M112" s="372"/>
      <c r="N112" s="372"/>
      <c r="O112" s="392"/>
      <c r="P112" s="392"/>
      <c r="Q112" s="393">
        <v>4</v>
      </c>
      <c r="R112" s="393"/>
      <c r="S112" s="393"/>
      <c r="T112" s="393">
        <v>4</v>
      </c>
      <c r="U112" s="393"/>
      <c r="V112" s="393"/>
      <c r="W112" s="393">
        <v>4</v>
      </c>
      <c r="X112" s="393"/>
      <c r="Y112" s="393"/>
      <c r="Z112" s="393">
        <v>1</v>
      </c>
      <c r="AA112" s="393"/>
      <c r="AB112" s="393"/>
      <c r="AC112" s="393">
        <v>1</v>
      </c>
      <c r="AD112" s="393"/>
      <c r="AE112" s="393"/>
      <c r="AF112" s="393">
        <v>1</v>
      </c>
      <c r="AG112" s="393"/>
      <c r="AH112" s="393"/>
      <c r="AI112" s="378">
        <v>2500</v>
      </c>
      <c r="AJ112" s="378"/>
      <c r="AK112" s="378"/>
      <c r="AL112" s="381">
        <v>2500</v>
      </c>
      <c r="AM112" s="379"/>
      <c r="AN112" s="380"/>
      <c r="AO112" s="381">
        <v>2500</v>
      </c>
      <c r="AP112" s="379"/>
      <c r="AQ112" s="380"/>
      <c r="AR112" s="389">
        <f t="shared" si="42"/>
        <v>10000</v>
      </c>
      <c r="AS112" s="390"/>
      <c r="AT112" s="391"/>
      <c r="AU112" s="389">
        <f t="shared" si="40"/>
        <v>10000</v>
      </c>
      <c r="AV112" s="390"/>
      <c r="AW112" s="391"/>
      <c r="AX112" s="378">
        <f t="shared" ref="AX112" si="43">W112*AF112*AO112</f>
        <v>10000</v>
      </c>
      <c r="AY112" s="378"/>
      <c r="AZ112" s="378"/>
    </row>
    <row r="113" spans="1:54" ht="21.75" customHeight="1" x14ac:dyDescent="0.25">
      <c r="B113" s="372" t="s">
        <v>203</v>
      </c>
      <c r="C113" s="372"/>
      <c r="D113" s="372"/>
      <c r="E113" s="372"/>
      <c r="F113" s="372"/>
      <c r="G113" s="372"/>
      <c r="H113" s="372"/>
      <c r="I113" s="372"/>
      <c r="J113" s="372"/>
      <c r="K113" s="372"/>
      <c r="L113" s="372"/>
      <c r="M113" s="372"/>
      <c r="N113" s="372"/>
      <c r="O113" s="392"/>
      <c r="P113" s="392"/>
      <c r="Q113" s="393">
        <v>1</v>
      </c>
      <c r="R113" s="393"/>
      <c r="S113" s="393"/>
      <c r="T113" s="393">
        <v>1</v>
      </c>
      <c r="U113" s="393"/>
      <c r="V113" s="393"/>
      <c r="W113" s="393">
        <v>1</v>
      </c>
      <c r="X113" s="393"/>
      <c r="Y113" s="393"/>
      <c r="Z113" s="393">
        <v>1</v>
      </c>
      <c r="AA113" s="393"/>
      <c r="AB113" s="393"/>
      <c r="AC113" s="393">
        <v>1</v>
      </c>
      <c r="AD113" s="393"/>
      <c r="AE113" s="393"/>
      <c r="AF113" s="393">
        <v>1</v>
      </c>
      <c r="AG113" s="393"/>
      <c r="AH113" s="393"/>
      <c r="AI113" s="378">
        <v>47101.09</v>
      </c>
      <c r="AJ113" s="378"/>
      <c r="AK113" s="378"/>
      <c r="AL113" s="378">
        <v>12000</v>
      </c>
      <c r="AM113" s="378"/>
      <c r="AN113" s="378"/>
      <c r="AO113" s="378">
        <v>12000</v>
      </c>
      <c r="AP113" s="378"/>
      <c r="AQ113" s="378"/>
      <c r="AR113" s="378">
        <f>AI113</f>
        <v>47101.09</v>
      </c>
      <c r="AS113" s="378"/>
      <c r="AT113" s="378"/>
      <c r="AU113" s="378">
        <v>12000</v>
      </c>
      <c r="AV113" s="378"/>
      <c r="AW113" s="378"/>
      <c r="AX113" s="378">
        <v>12000</v>
      </c>
      <c r="AY113" s="378"/>
      <c r="AZ113" s="378"/>
    </row>
    <row r="114" spans="1:54" ht="21.75" customHeight="1" x14ac:dyDescent="0.25">
      <c r="A114" s="49"/>
      <c r="B114" s="394" t="s">
        <v>201</v>
      </c>
      <c r="C114" s="394"/>
      <c r="D114" s="394"/>
      <c r="E114" s="394"/>
      <c r="F114" s="394"/>
      <c r="G114" s="394"/>
      <c r="H114" s="394"/>
      <c r="I114" s="394"/>
      <c r="J114" s="394"/>
      <c r="K114" s="394"/>
      <c r="L114" s="394"/>
      <c r="M114" s="394"/>
      <c r="N114" s="394"/>
      <c r="O114" s="395"/>
      <c r="P114" s="395"/>
      <c r="Q114" s="396">
        <v>1</v>
      </c>
      <c r="R114" s="396"/>
      <c r="S114" s="396"/>
      <c r="T114" s="396">
        <v>1</v>
      </c>
      <c r="U114" s="396"/>
      <c r="V114" s="396"/>
      <c r="W114" s="396">
        <v>1</v>
      </c>
      <c r="X114" s="396"/>
      <c r="Y114" s="396"/>
      <c r="Z114" s="396">
        <v>1</v>
      </c>
      <c r="AA114" s="396"/>
      <c r="AB114" s="396"/>
      <c r="AC114" s="396">
        <v>0</v>
      </c>
      <c r="AD114" s="396"/>
      <c r="AE114" s="396"/>
      <c r="AF114" s="396">
        <v>0</v>
      </c>
      <c r="AG114" s="396"/>
      <c r="AH114" s="396"/>
      <c r="AI114" s="416">
        <v>3000</v>
      </c>
      <c r="AJ114" s="416"/>
      <c r="AK114" s="416"/>
      <c r="AL114" s="416">
        <v>0</v>
      </c>
      <c r="AM114" s="416"/>
      <c r="AN114" s="416"/>
      <c r="AO114" s="416">
        <v>0</v>
      </c>
      <c r="AP114" s="416"/>
      <c r="AQ114" s="416"/>
      <c r="AR114" s="416">
        <f>Z114*AI114</f>
        <v>3000</v>
      </c>
      <c r="AS114" s="416"/>
      <c r="AT114" s="416"/>
      <c r="AU114" s="416">
        <f t="shared" ref="AU114" si="44">AC114*AL114</f>
        <v>0</v>
      </c>
      <c r="AV114" s="416"/>
      <c r="AW114" s="416"/>
      <c r="AX114" s="416">
        <f t="shared" ref="AX114" si="45">AF114*AO114</f>
        <v>0</v>
      </c>
      <c r="AY114" s="416"/>
      <c r="AZ114" s="416"/>
      <c r="BA114" s="49"/>
      <c r="BB114" s="49"/>
    </row>
    <row r="115" spans="1:54" ht="21.75" customHeight="1" x14ac:dyDescent="0.25">
      <c r="A115" s="49"/>
      <c r="B115" s="372" t="s">
        <v>225</v>
      </c>
      <c r="C115" s="372"/>
      <c r="D115" s="372"/>
      <c r="E115" s="372"/>
      <c r="F115" s="372"/>
      <c r="G115" s="372"/>
      <c r="H115" s="372"/>
      <c r="I115" s="372"/>
      <c r="J115" s="372"/>
      <c r="K115" s="372"/>
      <c r="L115" s="372"/>
      <c r="M115" s="372"/>
      <c r="N115" s="372"/>
      <c r="O115" s="392"/>
      <c r="P115" s="392"/>
      <c r="Q115" s="393">
        <v>1</v>
      </c>
      <c r="R115" s="393"/>
      <c r="S115" s="393"/>
      <c r="T115" s="393">
        <v>0</v>
      </c>
      <c r="U115" s="393"/>
      <c r="V115" s="393"/>
      <c r="W115" s="393">
        <v>0</v>
      </c>
      <c r="X115" s="393"/>
      <c r="Y115" s="393"/>
      <c r="Z115" s="393">
        <v>1</v>
      </c>
      <c r="AA115" s="393"/>
      <c r="AB115" s="393"/>
      <c r="AC115" s="393">
        <v>0</v>
      </c>
      <c r="AD115" s="393"/>
      <c r="AE115" s="393"/>
      <c r="AF115" s="393">
        <v>0</v>
      </c>
      <c r="AG115" s="393"/>
      <c r="AH115" s="393"/>
      <c r="AI115" s="378">
        <v>16600</v>
      </c>
      <c r="AJ115" s="378"/>
      <c r="AK115" s="378"/>
      <c r="AL115" s="378">
        <v>0</v>
      </c>
      <c r="AM115" s="378"/>
      <c r="AN115" s="378"/>
      <c r="AO115" s="378">
        <v>0</v>
      </c>
      <c r="AP115" s="378"/>
      <c r="AQ115" s="378"/>
      <c r="AR115" s="378">
        <v>16600</v>
      </c>
      <c r="AS115" s="378"/>
      <c r="AT115" s="378"/>
      <c r="AU115" s="378">
        <v>0</v>
      </c>
      <c r="AV115" s="378"/>
      <c r="AW115" s="378"/>
      <c r="AX115" s="378">
        <v>0</v>
      </c>
      <c r="AY115" s="378"/>
      <c r="AZ115" s="378"/>
      <c r="BA115" s="49"/>
      <c r="BB115" s="49"/>
    </row>
    <row r="116" spans="1:54" ht="21.75" customHeight="1" x14ac:dyDescent="0.25">
      <c r="A116" s="49"/>
      <c r="B116" s="382" t="s">
        <v>233</v>
      </c>
      <c r="C116" s="373"/>
      <c r="D116" s="373"/>
      <c r="E116" s="373"/>
      <c r="F116" s="373"/>
      <c r="G116" s="373"/>
      <c r="H116" s="373"/>
      <c r="I116" s="373"/>
      <c r="J116" s="373"/>
      <c r="K116" s="373"/>
      <c r="L116" s="373"/>
      <c r="M116" s="373"/>
      <c r="N116" s="374"/>
      <c r="O116" s="568"/>
      <c r="P116" s="569"/>
      <c r="Q116" s="375">
        <v>1</v>
      </c>
      <c r="R116" s="376"/>
      <c r="S116" s="377"/>
      <c r="T116" s="375">
        <v>0</v>
      </c>
      <c r="U116" s="376"/>
      <c r="V116" s="377"/>
      <c r="W116" s="375">
        <v>0</v>
      </c>
      <c r="X116" s="376"/>
      <c r="Y116" s="377"/>
      <c r="Z116" s="375">
        <v>1</v>
      </c>
      <c r="AA116" s="376"/>
      <c r="AB116" s="377"/>
      <c r="AC116" s="375">
        <v>0</v>
      </c>
      <c r="AD116" s="376"/>
      <c r="AE116" s="377"/>
      <c r="AF116" s="375">
        <v>0</v>
      </c>
      <c r="AG116" s="376"/>
      <c r="AH116" s="377"/>
      <c r="AI116" s="381">
        <v>24000</v>
      </c>
      <c r="AJ116" s="379"/>
      <c r="AK116" s="380"/>
      <c r="AL116" s="381">
        <v>0</v>
      </c>
      <c r="AM116" s="379"/>
      <c r="AN116" s="380"/>
      <c r="AO116" s="381">
        <v>0</v>
      </c>
      <c r="AP116" s="379"/>
      <c r="AQ116" s="380"/>
      <c r="AR116" s="378">
        <v>24000</v>
      </c>
      <c r="AS116" s="378"/>
      <c r="AT116" s="378"/>
      <c r="AU116" s="381">
        <v>0</v>
      </c>
      <c r="AV116" s="379"/>
      <c r="AW116" s="380"/>
      <c r="AX116" s="381">
        <v>0</v>
      </c>
      <c r="AY116" s="379"/>
      <c r="AZ116" s="380"/>
      <c r="BA116" s="49"/>
      <c r="BB116" s="49"/>
    </row>
    <row r="117" spans="1:54" ht="21.75" customHeight="1" x14ac:dyDescent="0.25">
      <c r="A117" s="49"/>
      <c r="B117" s="382" t="s">
        <v>237</v>
      </c>
      <c r="C117" s="373"/>
      <c r="D117" s="373"/>
      <c r="E117" s="373"/>
      <c r="F117" s="373"/>
      <c r="G117" s="373"/>
      <c r="H117" s="373"/>
      <c r="I117" s="373"/>
      <c r="J117" s="373"/>
      <c r="K117" s="373"/>
      <c r="L117" s="373"/>
      <c r="M117" s="373"/>
      <c r="N117" s="374"/>
      <c r="O117" s="150"/>
      <c r="P117" s="151"/>
      <c r="Q117" s="375">
        <v>1</v>
      </c>
      <c r="R117" s="376"/>
      <c r="S117" s="377"/>
      <c r="T117" s="375">
        <v>0</v>
      </c>
      <c r="U117" s="376"/>
      <c r="V117" s="377"/>
      <c r="W117" s="375">
        <v>0</v>
      </c>
      <c r="X117" s="376"/>
      <c r="Y117" s="377"/>
      <c r="Z117" s="375">
        <v>1</v>
      </c>
      <c r="AA117" s="376"/>
      <c r="AB117" s="377"/>
      <c r="AC117" s="375">
        <v>0</v>
      </c>
      <c r="AD117" s="376"/>
      <c r="AE117" s="377"/>
      <c r="AF117" s="375">
        <v>0</v>
      </c>
      <c r="AG117" s="376"/>
      <c r="AH117" s="377"/>
      <c r="AI117" s="381">
        <v>228250</v>
      </c>
      <c r="AJ117" s="379"/>
      <c r="AK117" s="380"/>
      <c r="AL117" s="381">
        <v>0</v>
      </c>
      <c r="AM117" s="379"/>
      <c r="AN117" s="380"/>
      <c r="AO117" s="381">
        <v>0</v>
      </c>
      <c r="AP117" s="379"/>
      <c r="AQ117" s="380"/>
      <c r="AR117" s="378">
        <v>228250</v>
      </c>
      <c r="AS117" s="378"/>
      <c r="AT117" s="378"/>
      <c r="AU117" s="381">
        <v>0</v>
      </c>
      <c r="AV117" s="379"/>
      <c r="AW117" s="380"/>
      <c r="AX117" s="381">
        <v>0</v>
      </c>
      <c r="AY117" s="379"/>
      <c r="AZ117" s="380"/>
      <c r="BA117" s="49"/>
      <c r="BB117" s="49"/>
    </row>
    <row r="118" spans="1:54" ht="21.75" customHeight="1" x14ac:dyDescent="0.25">
      <c r="A118" s="49"/>
      <c r="B118" s="382" t="s">
        <v>240</v>
      </c>
      <c r="C118" s="373"/>
      <c r="D118" s="373"/>
      <c r="E118" s="373"/>
      <c r="F118" s="373"/>
      <c r="G118" s="373"/>
      <c r="H118" s="373"/>
      <c r="I118" s="373"/>
      <c r="J118" s="373"/>
      <c r="K118" s="373"/>
      <c r="L118" s="373"/>
      <c r="M118" s="373"/>
      <c r="N118" s="374"/>
      <c r="O118" s="154"/>
      <c r="P118" s="155"/>
      <c r="Q118" s="375">
        <v>1</v>
      </c>
      <c r="R118" s="376"/>
      <c r="S118" s="377"/>
      <c r="T118" s="375">
        <v>0</v>
      </c>
      <c r="U118" s="376"/>
      <c r="V118" s="377"/>
      <c r="W118" s="375">
        <v>0</v>
      </c>
      <c r="X118" s="376"/>
      <c r="Y118" s="377"/>
      <c r="Z118" s="375">
        <v>1</v>
      </c>
      <c r="AA118" s="376"/>
      <c r="AB118" s="377"/>
      <c r="AC118" s="375">
        <v>0</v>
      </c>
      <c r="AD118" s="376"/>
      <c r="AE118" s="377"/>
      <c r="AF118" s="375">
        <v>0</v>
      </c>
      <c r="AG118" s="376"/>
      <c r="AH118" s="377"/>
      <c r="AI118" s="381">
        <v>15000</v>
      </c>
      <c r="AJ118" s="379"/>
      <c r="AK118" s="380"/>
      <c r="AL118" s="381">
        <v>0</v>
      </c>
      <c r="AM118" s="379"/>
      <c r="AN118" s="380"/>
      <c r="AO118" s="381">
        <v>0</v>
      </c>
      <c r="AP118" s="379"/>
      <c r="AQ118" s="380"/>
      <c r="AR118" s="378">
        <v>15000</v>
      </c>
      <c r="AS118" s="378"/>
      <c r="AT118" s="378"/>
      <c r="AU118" s="381">
        <v>0</v>
      </c>
      <c r="AV118" s="379"/>
      <c r="AW118" s="380"/>
      <c r="AX118" s="381">
        <v>0</v>
      </c>
      <c r="AY118" s="379"/>
      <c r="AZ118" s="380"/>
      <c r="BA118" s="49"/>
      <c r="BB118" s="49"/>
    </row>
    <row r="119" spans="1:54" s="139" customFormat="1" ht="21.75" customHeight="1" x14ac:dyDescent="0.25">
      <c r="A119" s="138"/>
      <c r="B119" s="372" t="s">
        <v>232</v>
      </c>
      <c r="C119" s="372"/>
      <c r="D119" s="372"/>
      <c r="E119" s="372"/>
      <c r="F119" s="372"/>
      <c r="G119" s="372"/>
      <c r="H119" s="372"/>
      <c r="I119" s="372"/>
      <c r="J119" s="372"/>
      <c r="K119" s="372"/>
      <c r="L119" s="372"/>
      <c r="M119" s="372"/>
      <c r="N119" s="372"/>
      <c r="O119" s="383"/>
      <c r="P119" s="383"/>
      <c r="Q119" s="393">
        <v>1</v>
      </c>
      <c r="R119" s="393"/>
      <c r="S119" s="393"/>
      <c r="T119" s="393">
        <v>0</v>
      </c>
      <c r="U119" s="393"/>
      <c r="V119" s="393"/>
      <c r="W119" s="393">
        <v>0</v>
      </c>
      <c r="X119" s="393"/>
      <c r="Y119" s="393"/>
      <c r="Z119" s="393">
        <v>1</v>
      </c>
      <c r="AA119" s="393"/>
      <c r="AB119" s="393"/>
      <c r="AC119" s="393">
        <v>0</v>
      </c>
      <c r="AD119" s="393"/>
      <c r="AE119" s="393"/>
      <c r="AF119" s="393">
        <v>0</v>
      </c>
      <c r="AG119" s="393"/>
      <c r="AH119" s="393"/>
      <c r="AI119" s="378">
        <v>519750</v>
      </c>
      <c r="AJ119" s="378"/>
      <c r="AK119" s="378"/>
      <c r="AL119" s="378">
        <v>0</v>
      </c>
      <c r="AM119" s="378"/>
      <c r="AN119" s="378"/>
      <c r="AO119" s="378">
        <v>0</v>
      </c>
      <c r="AP119" s="378"/>
      <c r="AQ119" s="378"/>
      <c r="AR119" s="381">
        <v>519750</v>
      </c>
      <c r="AS119" s="379"/>
      <c r="AT119" s="380"/>
      <c r="AU119" s="381">
        <v>0</v>
      </c>
      <c r="AV119" s="379"/>
      <c r="AW119" s="380"/>
      <c r="AX119" s="389">
        <v>0</v>
      </c>
      <c r="AY119" s="390"/>
      <c r="AZ119" s="391"/>
      <c r="BA119" s="138"/>
      <c r="BB119" s="138"/>
    </row>
    <row r="120" spans="1:54" ht="21.75" customHeight="1" x14ac:dyDescent="0.25">
      <c r="A120" s="49"/>
      <c r="B120" s="372" t="s">
        <v>241</v>
      </c>
      <c r="C120" s="373"/>
      <c r="D120" s="373"/>
      <c r="E120" s="373"/>
      <c r="F120" s="373"/>
      <c r="G120" s="373"/>
      <c r="H120" s="373"/>
      <c r="I120" s="373"/>
      <c r="J120" s="373"/>
      <c r="K120" s="373"/>
      <c r="L120" s="373"/>
      <c r="M120" s="373"/>
      <c r="N120" s="374"/>
      <c r="O120" s="336"/>
      <c r="P120" s="338"/>
      <c r="Q120" s="375">
        <v>1</v>
      </c>
      <c r="R120" s="376"/>
      <c r="S120" s="377"/>
      <c r="T120" s="375">
        <v>0</v>
      </c>
      <c r="U120" s="376"/>
      <c r="V120" s="377"/>
      <c r="W120" s="375">
        <v>0</v>
      </c>
      <c r="X120" s="376"/>
      <c r="Y120" s="377"/>
      <c r="Z120" s="375">
        <v>1</v>
      </c>
      <c r="AA120" s="376"/>
      <c r="AB120" s="377"/>
      <c r="AC120" s="375">
        <v>0</v>
      </c>
      <c r="AD120" s="376"/>
      <c r="AE120" s="377"/>
      <c r="AF120" s="375">
        <v>0</v>
      </c>
      <c r="AG120" s="376"/>
      <c r="AH120" s="377"/>
      <c r="AI120" s="378">
        <f>216640+318400</f>
        <v>535040</v>
      </c>
      <c r="AJ120" s="379"/>
      <c r="AK120" s="380"/>
      <c r="AL120" s="381">
        <v>0</v>
      </c>
      <c r="AM120" s="379"/>
      <c r="AN120" s="380"/>
      <c r="AO120" s="381">
        <v>0</v>
      </c>
      <c r="AP120" s="379"/>
      <c r="AQ120" s="380"/>
      <c r="AR120" s="381">
        <f>AI120</f>
        <v>535040</v>
      </c>
      <c r="AS120" s="379"/>
      <c r="AT120" s="380"/>
      <c r="AU120" s="381">
        <f t="shared" ref="AU120" si="46">T120*AC120*AL120</f>
        <v>0</v>
      </c>
      <c r="AV120" s="379"/>
      <c r="AW120" s="380"/>
      <c r="AX120" s="381">
        <f t="shared" ref="AX120" si="47">W120*AF120*AO120</f>
        <v>0</v>
      </c>
      <c r="AY120" s="379"/>
      <c r="AZ120" s="380"/>
      <c r="BA120" s="49"/>
      <c r="BB120" s="49"/>
    </row>
    <row r="121" spans="1:54" ht="21.75" customHeight="1" x14ac:dyDescent="0.25">
      <c r="A121" s="49"/>
      <c r="B121" s="372" t="s">
        <v>242</v>
      </c>
      <c r="C121" s="372"/>
      <c r="D121" s="372"/>
      <c r="E121" s="372"/>
      <c r="F121" s="372"/>
      <c r="G121" s="372"/>
      <c r="H121" s="372"/>
      <c r="I121" s="372"/>
      <c r="J121" s="372"/>
      <c r="K121" s="372"/>
      <c r="L121" s="372"/>
      <c r="M121" s="372"/>
      <c r="N121" s="372"/>
      <c r="O121" s="410"/>
      <c r="P121" s="410"/>
      <c r="Q121" s="393">
        <v>1</v>
      </c>
      <c r="R121" s="393"/>
      <c r="S121" s="393"/>
      <c r="T121" s="393">
        <v>0</v>
      </c>
      <c r="U121" s="393"/>
      <c r="V121" s="393"/>
      <c r="W121" s="393">
        <v>0</v>
      </c>
      <c r="X121" s="393"/>
      <c r="Y121" s="393"/>
      <c r="Z121" s="393">
        <v>1</v>
      </c>
      <c r="AA121" s="393"/>
      <c r="AB121" s="393"/>
      <c r="AC121" s="393">
        <v>0</v>
      </c>
      <c r="AD121" s="393"/>
      <c r="AE121" s="393"/>
      <c r="AF121" s="393">
        <v>0</v>
      </c>
      <c r="AG121" s="393"/>
      <c r="AH121" s="393"/>
      <c r="AI121" s="378">
        <v>701050</v>
      </c>
      <c r="AJ121" s="378"/>
      <c r="AK121" s="378"/>
      <c r="AL121" s="378">
        <v>0</v>
      </c>
      <c r="AM121" s="378"/>
      <c r="AN121" s="378"/>
      <c r="AO121" s="378">
        <v>0</v>
      </c>
      <c r="AP121" s="378"/>
      <c r="AQ121" s="378"/>
      <c r="AR121" s="378">
        <f>AI121</f>
        <v>701050</v>
      </c>
      <c r="AS121" s="378"/>
      <c r="AT121" s="378"/>
      <c r="AU121" s="378">
        <f t="shared" ref="AU121" si="48">T121*AC121*AL121</f>
        <v>0</v>
      </c>
      <c r="AV121" s="378"/>
      <c r="AW121" s="378"/>
      <c r="AX121" s="378">
        <f t="shared" ref="AX121" si="49">W121*AF121*AO121</f>
        <v>0</v>
      </c>
      <c r="AY121" s="378"/>
      <c r="AZ121" s="378"/>
      <c r="BA121" s="49"/>
      <c r="BB121" s="49"/>
    </row>
    <row r="122" spans="1:54" s="108" customFormat="1" ht="20.25" customHeight="1" x14ac:dyDescent="0.25">
      <c r="A122" s="49"/>
      <c r="B122" s="397" t="s">
        <v>245</v>
      </c>
      <c r="C122" s="398"/>
      <c r="D122" s="398"/>
      <c r="E122" s="398"/>
      <c r="F122" s="398"/>
      <c r="G122" s="398"/>
      <c r="H122" s="398"/>
      <c r="I122" s="398"/>
      <c r="J122" s="398"/>
      <c r="K122" s="398"/>
      <c r="L122" s="398"/>
      <c r="M122" s="398"/>
      <c r="N122" s="399"/>
      <c r="O122" s="392"/>
      <c r="P122" s="392"/>
      <c r="Q122" s="393">
        <v>1</v>
      </c>
      <c r="R122" s="393"/>
      <c r="S122" s="393"/>
      <c r="T122" s="393">
        <v>0</v>
      </c>
      <c r="U122" s="393"/>
      <c r="V122" s="393"/>
      <c r="W122" s="393">
        <v>0</v>
      </c>
      <c r="X122" s="393"/>
      <c r="Y122" s="393"/>
      <c r="Z122" s="393">
        <v>1</v>
      </c>
      <c r="AA122" s="393"/>
      <c r="AB122" s="393"/>
      <c r="AC122" s="393">
        <v>0</v>
      </c>
      <c r="AD122" s="393"/>
      <c r="AE122" s="393"/>
      <c r="AF122" s="393">
        <v>0</v>
      </c>
      <c r="AG122" s="393"/>
      <c r="AH122" s="393"/>
      <c r="AI122" s="378">
        <v>65000</v>
      </c>
      <c r="AJ122" s="378"/>
      <c r="AK122" s="378"/>
      <c r="AL122" s="378">
        <v>0</v>
      </c>
      <c r="AM122" s="378"/>
      <c r="AN122" s="378"/>
      <c r="AO122" s="378">
        <v>0</v>
      </c>
      <c r="AP122" s="378"/>
      <c r="AQ122" s="378"/>
      <c r="AR122" s="378">
        <f>AI122</f>
        <v>65000</v>
      </c>
      <c r="AS122" s="378"/>
      <c r="AT122" s="378"/>
      <c r="AU122" s="378">
        <v>0</v>
      </c>
      <c r="AV122" s="378"/>
      <c r="AW122" s="378"/>
      <c r="AX122" s="378">
        <v>0</v>
      </c>
      <c r="AY122" s="378"/>
      <c r="AZ122" s="378"/>
      <c r="BA122" s="49"/>
      <c r="BB122" s="49"/>
    </row>
    <row r="123" spans="1:54" ht="37.5" customHeight="1" x14ac:dyDescent="0.25">
      <c r="A123" s="49"/>
      <c r="B123" s="421" t="s">
        <v>30</v>
      </c>
      <c r="C123" s="421"/>
      <c r="D123" s="421"/>
      <c r="E123" s="421"/>
      <c r="F123" s="421"/>
      <c r="G123" s="421"/>
      <c r="H123" s="421"/>
      <c r="I123" s="421"/>
      <c r="J123" s="421"/>
      <c r="K123" s="421"/>
      <c r="L123" s="421"/>
      <c r="M123" s="421"/>
      <c r="N123" s="421"/>
      <c r="O123" s="422"/>
      <c r="P123" s="422"/>
      <c r="Q123" s="423"/>
      <c r="R123" s="423"/>
      <c r="S123" s="423"/>
      <c r="T123" s="423"/>
      <c r="U123" s="423"/>
      <c r="V123" s="423"/>
      <c r="W123" s="423"/>
      <c r="X123" s="423"/>
      <c r="Y123" s="423"/>
      <c r="Z123" s="423" t="s">
        <v>7</v>
      </c>
      <c r="AA123" s="423"/>
      <c r="AB123" s="423"/>
      <c r="AC123" s="423" t="s">
        <v>7</v>
      </c>
      <c r="AD123" s="423"/>
      <c r="AE123" s="423"/>
      <c r="AF123" s="423" t="s">
        <v>7</v>
      </c>
      <c r="AG123" s="423"/>
      <c r="AH123" s="423"/>
      <c r="AI123" s="423" t="s">
        <v>7</v>
      </c>
      <c r="AJ123" s="423"/>
      <c r="AK123" s="423"/>
      <c r="AL123" s="423" t="s">
        <v>7</v>
      </c>
      <c r="AM123" s="423"/>
      <c r="AN123" s="423"/>
      <c r="AO123" s="423" t="s">
        <v>7</v>
      </c>
      <c r="AP123" s="423"/>
      <c r="AQ123" s="423"/>
      <c r="AR123" s="452">
        <f>SUM(AR108:AR122)</f>
        <v>2855409.33</v>
      </c>
      <c r="AS123" s="423"/>
      <c r="AT123" s="423"/>
      <c r="AU123" s="452">
        <f>SUM(AU108:AU119)</f>
        <v>189562</v>
      </c>
      <c r="AV123" s="423"/>
      <c r="AW123" s="423"/>
      <c r="AX123" s="452">
        <f>SUM(AX108:AX119)</f>
        <v>189562</v>
      </c>
      <c r="AY123" s="423"/>
      <c r="AZ123" s="423"/>
      <c r="BA123" s="49"/>
      <c r="BB123" s="49"/>
    </row>
    <row r="124" spans="1:54" ht="21" customHeight="1" x14ac:dyDescent="0.25">
      <c r="A124" s="49"/>
      <c r="BA124" s="49"/>
      <c r="BB124" s="49"/>
    </row>
    <row r="125" spans="1:54" ht="21" customHeight="1" x14ac:dyDescent="0.3">
      <c r="B125" s="341" t="s">
        <v>150</v>
      </c>
      <c r="C125" s="341"/>
      <c r="D125" s="341"/>
      <c r="E125" s="341"/>
      <c r="F125" s="341"/>
      <c r="G125" s="341"/>
      <c r="H125" s="341"/>
      <c r="I125" s="341"/>
      <c r="J125" s="341"/>
      <c r="K125" s="341"/>
      <c r="L125" s="341"/>
      <c r="M125" s="341"/>
      <c r="N125" s="341"/>
      <c r="O125" s="341"/>
      <c r="P125" s="341"/>
      <c r="Q125" s="341"/>
      <c r="R125" s="341"/>
      <c r="S125" s="341"/>
      <c r="T125" s="341"/>
      <c r="U125" s="341"/>
      <c r="V125" s="341"/>
      <c r="W125" s="341"/>
      <c r="X125" s="341"/>
      <c r="Y125" s="341"/>
      <c r="Z125" s="341"/>
      <c r="AA125" s="341"/>
      <c r="AB125" s="341"/>
      <c r="AC125" s="341"/>
      <c r="AD125" s="341"/>
      <c r="AE125" s="341"/>
      <c r="AF125" s="341"/>
      <c r="AG125" s="341"/>
      <c r="AH125" s="341"/>
      <c r="AI125" s="341"/>
      <c r="AJ125" s="341"/>
      <c r="AK125" s="341"/>
      <c r="AL125" s="341"/>
      <c r="AM125" s="341"/>
      <c r="AN125" s="341"/>
      <c r="AO125" s="341"/>
      <c r="AP125" s="341"/>
      <c r="AQ125" s="341"/>
      <c r="AR125" s="341"/>
      <c r="AS125" s="341"/>
      <c r="AT125" s="341"/>
      <c r="AU125" s="341"/>
      <c r="AV125" s="341"/>
      <c r="AW125" s="341"/>
      <c r="AX125" s="341"/>
      <c r="AY125" s="341"/>
      <c r="AZ125" s="341"/>
    </row>
    <row r="126" spans="1:54" ht="39.6" customHeight="1" x14ac:dyDescent="0.25">
      <c r="B126" s="325" t="s">
        <v>78</v>
      </c>
      <c r="C126" s="325"/>
      <c r="D126" s="325"/>
      <c r="E126" s="325"/>
      <c r="F126" s="325"/>
      <c r="G126" s="325"/>
      <c r="H126" s="325"/>
      <c r="I126" s="325"/>
      <c r="J126" s="325"/>
      <c r="K126" s="325"/>
      <c r="L126" s="325"/>
      <c r="M126" s="325"/>
      <c r="N126" s="325"/>
      <c r="O126" s="428" t="s">
        <v>1</v>
      </c>
      <c r="P126" s="428"/>
      <c r="Q126" s="325" t="s">
        <v>151</v>
      </c>
      <c r="R126" s="325"/>
      <c r="S126" s="325"/>
      <c r="T126" s="325"/>
      <c r="U126" s="325"/>
      <c r="V126" s="325"/>
      <c r="W126" s="325"/>
      <c r="X126" s="325"/>
      <c r="Y126" s="325"/>
      <c r="Z126" s="325"/>
      <c r="AA126" s="325"/>
      <c r="AB126" s="325"/>
      <c r="AC126" s="325" t="s">
        <v>152</v>
      </c>
      <c r="AD126" s="325"/>
      <c r="AE126" s="325"/>
      <c r="AF126" s="325"/>
      <c r="AG126" s="325"/>
      <c r="AH126" s="325"/>
      <c r="AI126" s="325"/>
      <c r="AJ126" s="325"/>
      <c r="AK126" s="325"/>
      <c r="AL126" s="325"/>
      <c r="AM126" s="325"/>
      <c r="AN126" s="325"/>
      <c r="AO126" s="325" t="s">
        <v>126</v>
      </c>
      <c r="AP126" s="325"/>
      <c r="AQ126" s="325"/>
      <c r="AR126" s="325"/>
      <c r="AS126" s="325"/>
      <c r="AT126" s="325"/>
      <c r="AU126" s="325"/>
      <c r="AV126" s="325"/>
      <c r="AW126" s="325"/>
      <c r="AX126" s="325"/>
      <c r="AY126" s="325"/>
      <c r="AZ126" s="325"/>
    </row>
    <row r="127" spans="1:54" ht="63.6" customHeight="1" x14ac:dyDescent="0.25">
      <c r="B127" s="325"/>
      <c r="C127" s="325"/>
      <c r="D127" s="325"/>
      <c r="E127" s="325"/>
      <c r="F127" s="325"/>
      <c r="G127" s="325"/>
      <c r="H127" s="325"/>
      <c r="I127" s="325"/>
      <c r="J127" s="325"/>
      <c r="K127" s="325"/>
      <c r="L127" s="325"/>
      <c r="M127" s="325"/>
      <c r="N127" s="325"/>
      <c r="O127" s="428"/>
      <c r="P127" s="428"/>
      <c r="Q127" s="424" t="s">
        <v>198</v>
      </c>
      <c r="R127" s="425"/>
      <c r="S127" s="425"/>
      <c r="T127" s="426"/>
      <c r="U127" s="424" t="s">
        <v>199</v>
      </c>
      <c r="V127" s="425"/>
      <c r="W127" s="425"/>
      <c r="X127" s="426"/>
      <c r="Y127" s="424" t="s">
        <v>200</v>
      </c>
      <c r="Z127" s="425"/>
      <c r="AA127" s="425"/>
      <c r="AB127" s="426"/>
      <c r="AC127" s="424" t="s">
        <v>198</v>
      </c>
      <c r="AD127" s="425"/>
      <c r="AE127" s="425"/>
      <c r="AF127" s="426"/>
      <c r="AG127" s="424" t="s">
        <v>199</v>
      </c>
      <c r="AH127" s="425"/>
      <c r="AI127" s="425"/>
      <c r="AJ127" s="426"/>
      <c r="AK127" s="424" t="s">
        <v>200</v>
      </c>
      <c r="AL127" s="425"/>
      <c r="AM127" s="425"/>
      <c r="AN127" s="426"/>
      <c r="AO127" s="424" t="s">
        <v>198</v>
      </c>
      <c r="AP127" s="425"/>
      <c r="AQ127" s="425"/>
      <c r="AR127" s="426"/>
      <c r="AS127" s="424" t="s">
        <v>199</v>
      </c>
      <c r="AT127" s="425"/>
      <c r="AU127" s="425"/>
      <c r="AV127" s="426"/>
      <c r="AW127" s="424" t="s">
        <v>200</v>
      </c>
      <c r="AX127" s="425"/>
      <c r="AY127" s="425"/>
      <c r="AZ127" s="426"/>
    </row>
    <row r="128" spans="1:54" x14ac:dyDescent="0.25">
      <c r="B128" s="401">
        <v>1</v>
      </c>
      <c r="C128" s="401"/>
      <c r="D128" s="401"/>
      <c r="E128" s="401"/>
      <c r="F128" s="401"/>
      <c r="G128" s="401"/>
      <c r="H128" s="401"/>
      <c r="I128" s="401"/>
      <c r="J128" s="401"/>
      <c r="K128" s="401"/>
      <c r="L128" s="401"/>
      <c r="M128" s="401"/>
      <c r="N128" s="401"/>
      <c r="O128" s="401">
        <v>2</v>
      </c>
      <c r="P128" s="401"/>
      <c r="Q128" s="401">
        <v>3</v>
      </c>
      <c r="R128" s="401"/>
      <c r="S128" s="401"/>
      <c r="T128" s="401"/>
      <c r="U128" s="401">
        <v>4</v>
      </c>
      <c r="V128" s="401"/>
      <c r="W128" s="401"/>
      <c r="X128" s="401"/>
      <c r="Y128" s="401">
        <v>5</v>
      </c>
      <c r="Z128" s="401"/>
      <c r="AA128" s="401"/>
      <c r="AB128" s="401"/>
      <c r="AC128" s="401">
        <v>6</v>
      </c>
      <c r="AD128" s="401"/>
      <c r="AE128" s="401"/>
      <c r="AF128" s="401"/>
      <c r="AG128" s="401">
        <v>7</v>
      </c>
      <c r="AH128" s="401"/>
      <c r="AI128" s="401"/>
      <c r="AJ128" s="401"/>
      <c r="AK128" s="401">
        <v>8</v>
      </c>
      <c r="AL128" s="401"/>
      <c r="AM128" s="401"/>
      <c r="AN128" s="401"/>
      <c r="AO128" s="401">
        <v>9</v>
      </c>
      <c r="AP128" s="401"/>
      <c r="AQ128" s="401"/>
      <c r="AR128" s="401"/>
      <c r="AS128" s="401">
        <v>10</v>
      </c>
      <c r="AT128" s="401"/>
      <c r="AU128" s="401"/>
      <c r="AV128" s="401"/>
      <c r="AW128" s="401">
        <v>11</v>
      </c>
      <c r="AX128" s="401"/>
      <c r="AY128" s="401"/>
      <c r="AZ128" s="401"/>
    </row>
    <row r="129" spans="1:54" ht="42" customHeight="1" x14ac:dyDescent="0.25">
      <c r="B129" s="365" t="s">
        <v>175</v>
      </c>
      <c r="C129" s="365"/>
      <c r="D129" s="365"/>
      <c r="E129" s="365"/>
      <c r="F129" s="365"/>
      <c r="G129" s="365"/>
      <c r="H129" s="365"/>
      <c r="I129" s="365"/>
      <c r="J129" s="365"/>
      <c r="K129" s="365"/>
      <c r="L129" s="365"/>
      <c r="M129" s="365"/>
      <c r="N129" s="365"/>
      <c r="O129" s="347"/>
      <c r="P129" s="347"/>
      <c r="Q129" s="400">
        <v>6</v>
      </c>
      <c r="R129" s="400"/>
      <c r="S129" s="400"/>
      <c r="T129" s="400"/>
      <c r="U129" s="400">
        <v>4</v>
      </c>
      <c r="V129" s="400"/>
      <c r="W129" s="400"/>
      <c r="X129" s="400"/>
      <c r="Y129" s="400">
        <v>4</v>
      </c>
      <c r="Z129" s="400"/>
      <c r="AA129" s="400"/>
      <c r="AB129" s="400"/>
      <c r="AC129" s="400">
        <v>40000</v>
      </c>
      <c r="AD129" s="400"/>
      <c r="AE129" s="400"/>
      <c r="AF129" s="400"/>
      <c r="AG129" s="400">
        <v>40000</v>
      </c>
      <c r="AH129" s="400"/>
      <c r="AI129" s="400"/>
      <c r="AJ129" s="400"/>
      <c r="AK129" s="400">
        <v>40000</v>
      </c>
      <c r="AL129" s="400"/>
      <c r="AM129" s="400"/>
      <c r="AN129" s="400"/>
      <c r="AO129" s="400">
        <f>Q129*AC129</f>
        <v>240000</v>
      </c>
      <c r="AP129" s="400"/>
      <c r="AQ129" s="400"/>
      <c r="AR129" s="400"/>
      <c r="AS129" s="400">
        <f t="shared" ref="AS129" si="50">U129*AG129</f>
        <v>160000</v>
      </c>
      <c r="AT129" s="400"/>
      <c r="AU129" s="400"/>
      <c r="AV129" s="400"/>
      <c r="AW129" s="400">
        <f t="shared" ref="AW129" si="51">Y129*AK129</f>
        <v>160000</v>
      </c>
      <c r="AX129" s="400"/>
      <c r="AY129" s="400"/>
      <c r="AZ129" s="400"/>
    </row>
    <row r="130" spans="1:54" ht="46.5" customHeight="1" x14ac:dyDescent="0.25">
      <c r="B130" s="365" t="s">
        <v>204</v>
      </c>
      <c r="C130" s="365"/>
      <c r="D130" s="365"/>
      <c r="E130" s="365"/>
      <c r="F130" s="365"/>
      <c r="G130" s="365"/>
      <c r="H130" s="365"/>
      <c r="I130" s="365"/>
      <c r="J130" s="365"/>
      <c r="K130" s="365"/>
      <c r="L130" s="365"/>
      <c r="M130" s="365"/>
      <c r="N130" s="365"/>
      <c r="O130" s="347"/>
      <c r="P130" s="347"/>
      <c r="Q130" s="400">
        <v>2</v>
      </c>
      <c r="R130" s="400"/>
      <c r="S130" s="400"/>
      <c r="T130" s="400"/>
      <c r="U130" s="400">
        <v>2</v>
      </c>
      <c r="V130" s="400"/>
      <c r="W130" s="400"/>
      <c r="X130" s="400"/>
      <c r="Y130" s="400">
        <v>2</v>
      </c>
      <c r="Z130" s="400"/>
      <c r="AA130" s="400"/>
      <c r="AB130" s="400"/>
      <c r="AC130" s="400">
        <v>100000</v>
      </c>
      <c r="AD130" s="400"/>
      <c r="AE130" s="400"/>
      <c r="AF130" s="400"/>
      <c r="AG130" s="400">
        <v>100000</v>
      </c>
      <c r="AH130" s="400"/>
      <c r="AI130" s="400"/>
      <c r="AJ130" s="400"/>
      <c r="AK130" s="400">
        <v>100000</v>
      </c>
      <c r="AL130" s="400"/>
      <c r="AM130" s="400"/>
      <c r="AN130" s="400"/>
      <c r="AO130" s="400">
        <f t="shared" ref="AO130:AO133" si="52">Q130*AC130</f>
        <v>200000</v>
      </c>
      <c r="AP130" s="400"/>
      <c r="AQ130" s="400"/>
      <c r="AR130" s="400"/>
      <c r="AS130" s="400">
        <f t="shared" ref="AS130:AS133" si="53">U130*AG130</f>
        <v>200000</v>
      </c>
      <c r="AT130" s="400"/>
      <c r="AU130" s="400"/>
      <c r="AV130" s="400"/>
      <c r="AW130" s="400">
        <f t="shared" ref="AW130:AW133" si="54">Y130*AK130</f>
        <v>200000</v>
      </c>
      <c r="AX130" s="400"/>
      <c r="AY130" s="400"/>
      <c r="AZ130" s="400"/>
    </row>
    <row r="131" spans="1:54" ht="37.5" customHeight="1" x14ac:dyDescent="0.25">
      <c r="B131" s="365" t="s">
        <v>174</v>
      </c>
      <c r="C131" s="365"/>
      <c r="D131" s="365"/>
      <c r="E131" s="365"/>
      <c r="F131" s="365"/>
      <c r="G131" s="365"/>
      <c r="H131" s="365"/>
      <c r="I131" s="365"/>
      <c r="J131" s="365"/>
      <c r="K131" s="365"/>
      <c r="L131" s="365"/>
      <c r="M131" s="365"/>
      <c r="N131" s="365"/>
      <c r="O131" s="402"/>
      <c r="P131" s="403"/>
      <c r="Q131" s="404">
        <v>4</v>
      </c>
      <c r="R131" s="405"/>
      <c r="S131" s="405"/>
      <c r="T131" s="406"/>
      <c r="U131" s="404">
        <v>2</v>
      </c>
      <c r="V131" s="405"/>
      <c r="W131" s="405"/>
      <c r="X131" s="406"/>
      <c r="Y131" s="404">
        <v>2</v>
      </c>
      <c r="Z131" s="405"/>
      <c r="AA131" s="405"/>
      <c r="AB131" s="406"/>
      <c r="AC131" s="404">
        <v>10000</v>
      </c>
      <c r="AD131" s="405"/>
      <c r="AE131" s="405"/>
      <c r="AF131" s="406"/>
      <c r="AG131" s="404">
        <v>10000</v>
      </c>
      <c r="AH131" s="405"/>
      <c r="AI131" s="405"/>
      <c r="AJ131" s="406"/>
      <c r="AK131" s="404">
        <v>10000</v>
      </c>
      <c r="AL131" s="405"/>
      <c r="AM131" s="405"/>
      <c r="AN131" s="406"/>
      <c r="AO131" s="404">
        <f t="shared" si="52"/>
        <v>40000</v>
      </c>
      <c r="AP131" s="405"/>
      <c r="AQ131" s="405"/>
      <c r="AR131" s="406"/>
      <c r="AS131" s="404">
        <f t="shared" si="53"/>
        <v>20000</v>
      </c>
      <c r="AT131" s="405"/>
      <c r="AU131" s="405"/>
      <c r="AV131" s="406"/>
      <c r="AW131" s="404">
        <f t="shared" si="54"/>
        <v>20000</v>
      </c>
      <c r="AX131" s="405"/>
      <c r="AY131" s="405"/>
      <c r="AZ131" s="406"/>
    </row>
    <row r="132" spans="1:54" ht="16.5" customHeight="1" x14ac:dyDescent="0.25">
      <c r="B132" s="365" t="s">
        <v>205</v>
      </c>
      <c r="C132" s="365"/>
      <c r="D132" s="365"/>
      <c r="E132" s="365"/>
      <c r="F132" s="365"/>
      <c r="G132" s="365"/>
      <c r="H132" s="365"/>
      <c r="I132" s="365"/>
      <c r="J132" s="365"/>
      <c r="K132" s="365"/>
      <c r="L132" s="365"/>
      <c r="M132" s="365"/>
      <c r="N132" s="365"/>
      <c r="O132" s="347"/>
      <c r="P132" s="347"/>
      <c r="Q132" s="400">
        <v>5</v>
      </c>
      <c r="R132" s="400"/>
      <c r="S132" s="400"/>
      <c r="T132" s="400"/>
      <c r="U132" s="400">
        <v>2</v>
      </c>
      <c r="V132" s="400"/>
      <c r="W132" s="400"/>
      <c r="X132" s="400"/>
      <c r="Y132" s="400">
        <v>2</v>
      </c>
      <c r="Z132" s="400"/>
      <c r="AA132" s="400"/>
      <c r="AB132" s="400"/>
      <c r="AC132" s="400">
        <v>35000</v>
      </c>
      <c r="AD132" s="400"/>
      <c r="AE132" s="400"/>
      <c r="AF132" s="400"/>
      <c r="AG132" s="400">
        <v>35000</v>
      </c>
      <c r="AH132" s="400"/>
      <c r="AI132" s="400"/>
      <c r="AJ132" s="400"/>
      <c r="AK132" s="400">
        <v>35000</v>
      </c>
      <c r="AL132" s="400"/>
      <c r="AM132" s="400"/>
      <c r="AN132" s="400"/>
      <c r="AO132" s="400">
        <f t="shared" si="52"/>
        <v>175000</v>
      </c>
      <c r="AP132" s="400"/>
      <c r="AQ132" s="400"/>
      <c r="AR132" s="400"/>
      <c r="AS132" s="400">
        <f t="shared" si="53"/>
        <v>70000</v>
      </c>
      <c r="AT132" s="400"/>
      <c r="AU132" s="400"/>
      <c r="AV132" s="400"/>
      <c r="AW132" s="400">
        <f t="shared" si="54"/>
        <v>70000</v>
      </c>
      <c r="AX132" s="400"/>
      <c r="AY132" s="400"/>
      <c r="AZ132" s="400"/>
    </row>
    <row r="133" spans="1:54" ht="16.5" customHeight="1" x14ac:dyDescent="0.25">
      <c r="A133" s="49"/>
      <c r="B133" s="147" t="s">
        <v>224</v>
      </c>
      <c r="C133" s="148"/>
      <c r="D133" s="148"/>
      <c r="E133" s="148"/>
      <c r="F133" s="148"/>
      <c r="G133" s="148"/>
      <c r="H133" s="148"/>
      <c r="I133" s="148"/>
      <c r="J133" s="148"/>
      <c r="K133" s="148"/>
      <c r="L133" s="148"/>
      <c r="M133" s="148"/>
      <c r="N133" s="149"/>
      <c r="O133" s="145"/>
      <c r="P133" s="146"/>
      <c r="Q133" s="404">
        <v>10</v>
      </c>
      <c r="R133" s="405"/>
      <c r="S133" s="405"/>
      <c r="T133" s="406"/>
      <c r="U133" s="404">
        <v>0</v>
      </c>
      <c r="V133" s="405"/>
      <c r="W133" s="405"/>
      <c r="X133" s="406"/>
      <c r="Y133" s="404">
        <v>0</v>
      </c>
      <c r="Z133" s="405"/>
      <c r="AA133" s="405"/>
      <c r="AB133" s="406"/>
      <c r="AC133" s="404">
        <v>2850</v>
      </c>
      <c r="AD133" s="405"/>
      <c r="AE133" s="405"/>
      <c r="AF133" s="406"/>
      <c r="AG133" s="404">
        <v>0</v>
      </c>
      <c r="AH133" s="405"/>
      <c r="AI133" s="405"/>
      <c r="AJ133" s="406"/>
      <c r="AK133" s="404">
        <v>0</v>
      </c>
      <c r="AL133" s="405"/>
      <c r="AM133" s="405"/>
      <c r="AN133" s="406"/>
      <c r="AO133" s="404">
        <f t="shared" si="52"/>
        <v>28500</v>
      </c>
      <c r="AP133" s="405"/>
      <c r="AQ133" s="405"/>
      <c r="AR133" s="406"/>
      <c r="AS133" s="404">
        <f t="shared" si="53"/>
        <v>0</v>
      </c>
      <c r="AT133" s="405"/>
      <c r="AU133" s="405"/>
      <c r="AV133" s="406"/>
      <c r="AW133" s="404">
        <f t="shared" si="54"/>
        <v>0</v>
      </c>
      <c r="AX133" s="405"/>
      <c r="AY133" s="405"/>
      <c r="AZ133" s="406"/>
      <c r="BA133" s="49"/>
      <c r="BB133" s="49"/>
    </row>
    <row r="134" spans="1:54" ht="28.5" customHeight="1" x14ac:dyDescent="0.25">
      <c r="A134" s="49"/>
      <c r="B134" s="407" t="s">
        <v>206</v>
      </c>
      <c r="C134" s="408"/>
      <c r="D134" s="408"/>
      <c r="E134" s="408"/>
      <c r="F134" s="408"/>
      <c r="G134" s="408"/>
      <c r="H134" s="408"/>
      <c r="I134" s="408"/>
      <c r="J134" s="408"/>
      <c r="K134" s="408"/>
      <c r="L134" s="408"/>
      <c r="M134" s="408"/>
      <c r="N134" s="409"/>
      <c r="O134" s="402"/>
      <c r="P134" s="403"/>
      <c r="Q134" s="404">
        <v>1</v>
      </c>
      <c r="R134" s="405"/>
      <c r="S134" s="405"/>
      <c r="T134" s="406"/>
      <c r="U134" s="404">
        <v>1</v>
      </c>
      <c r="V134" s="405"/>
      <c r="W134" s="405"/>
      <c r="X134" s="406"/>
      <c r="Y134" s="404">
        <v>1</v>
      </c>
      <c r="Z134" s="405"/>
      <c r="AA134" s="405"/>
      <c r="AB134" s="406"/>
      <c r="AC134" s="404">
        <v>24990.74</v>
      </c>
      <c r="AD134" s="405"/>
      <c r="AE134" s="405"/>
      <c r="AF134" s="406"/>
      <c r="AG134" s="404">
        <v>0</v>
      </c>
      <c r="AH134" s="405"/>
      <c r="AI134" s="405"/>
      <c r="AJ134" s="406"/>
      <c r="AK134" s="404">
        <v>0</v>
      </c>
      <c r="AL134" s="405"/>
      <c r="AM134" s="405"/>
      <c r="AN134" s="406"/>
      <c r="AO134" s="404">
        <f t="shared" ref="AO134" si="55">Q134*AC134</f>
        <v>24990.74</v>
      </c>
      <c r="AP134" s="405"/>
      <c r="AQ134" s="405"/>
      <c r="AR134" s="406"/>
      <c r="AS134" s="404">
        <f t="shared" ref="AS134" si="56">U134*AG134</f>
        <v>0</v>
      </c>
      <c r="AT134" s="405"/>
      <c r="AU134" s="405"/>
      <c r="AV134" s="406"/>
      <c r="AW134" s="404">
        <f t="shared" ref="AW134" si="57">Y134*AK134</f>
        <v>0</v>
      </c>
      <c r="AX134" s="405"/>
      <c r="AY134" s="405"/>
      <c r="AZ134" s="406"/>
      <c r="BA134" s="49"/>
      <c r="BB134" s="49"/>
    </row>
    <row r="135" spans="1:54" ht="36.75" customHeight="1" x14ac:dyDescent="0.25">
      <c r="A135" s="49"/>
      <c r="B135" s="365" t="s">
        <v>231</v>
      </c>
      <c r="C135" s="365"/>
      <c r="D135" s="365"/>
      <c r="E135" s="365"/>
      <c r="F135" s="365"/>
      <c r="G135" s="365"/>
      <c r="H135" s="365"/>
      <c r="I135" s="365"/>
      <c r="J135" s="365"/>
      <c r="K135" s="365"/>
      <c r="L135" s="365"/>
      <c r="M135" s="365"/>
      <c r="N135" s="365"/>
      <c r="O135" s="402"/>
      <c r="P135" s="403"/>
      <c r="Q135" s="404">
        <v>2</v>
      </c>
      <c r="R135" s="405"/>
      <c r="S135" s="405"/>
      <c r="T135" s="406"/>
      <c r="U135" s="404">
        <v>0</v>
      </c>
      <c r="V135" s="405"/>
      <c r="W135" s="405"/>
      <c r="X135" s="406"/>
      <c r="Y135" s="404">
        <v>0</v>
      </c>
      <c r="Z135" s="405"/>
      <c r="AA135" s="405"/>
      <c r="AB135" s="406"/>
      <c r="AC135" s="404">
        <v>496300</v>
      </c>
      <c r="AD135" s="405"/>
      <c r="AE135" s="405"/>
      <c r="AF135" s="406"/>
      <c r="AG135" s="404">
        <v>0</v>
      </c>
      <c r="AH135" s="405"/>
      <c r="AI135" s="405"/>
      <c r="AJ135" s="406"/>
      <c r="AK135" s="404">
        <v>0</v>
      </c>
      <c r="AL135" s="405"/>
      <c r="AM135" s="405"/>
      <c r="AN135" s="406"/>
      <c r="AO135" s="404">
        <f>Q135*AC135</f>
        <v>992600</v>
      </c>
      <c r="AP135" s="405"/>
      <c r="AQ135" s="405"/>
      <c r="AR135" s="406"/>
      <c r="AS135" s="404">
        <f t="shared" ref="AS135" si="58">U135*AG135</f>
        <v>0</v>
      </c>
      <c r="AT135" s="405"/>
      <c r="AU135" s="405"/>
      <c r="AV135" s="406"/>
      <c r="AW135" s="404">
        <f t="shared" ref="AW135" si="59">Y135*AK135</f>
        <v>0</v>
      </c>
      <c r="AX135" s="405"/>
      <c r="AY135" s="405"/>
      <c r="AZ135" s="406"/>
      <c r="BA135" s="49"/>
      <c r="BB135" s="49"/>
    </row>
    <row r="136" spans="1:54" ht="38.65" customHeight="1" x14ac:dyDescent="0.25">
      <c r="B136" s="427" t="s">
        <v>76</v>
      </c>
      <c r="C136" s="427"/>
      <c r="D136" s="427"/>
      <c r="E136" s="427"/>
      <c r="F136" s="427"/>
      <c r="G136" s="427"/>
      <c r="H136" s="427"/>
      <c r="I136" s="427"/>
      <c r="J136" s="427"/>
      <c r="K136" s="427"/>
      <c r="L136" s="427"/>
      <c r="M136" s="427"/>
      <c r="N136" s="427"/>
      <c r="O136" s="427"/>
      <c r="P136" s="427"/>
      <c r="Q136" s="427" t="s">
        <v>7</v>
      </c>
      <c r="R136" s="427"/>
      <c r="S136" s="427"/>
      <c r="T136" s="427"/>
      <c r="U136" s="427" t="s">
        <v>7</v>
      </c>
      <c r="V136" s="427"/>
      <c r="W136" s="427"/>
      <c r="X136" s="427"/>
      <c r="Y136" s="427" t="s">
        <v>7</v>
      </c>
      <c r="Z136" s="427"/>
      <c r="AA136" s="427"/>
      <c r="AB136" s="427"/>
      <c r="AC136" s="427" t="s">
        <v>7</v>
      </c>
      <c r="AD136" s="427"/>
      <c r="AE136" s="427"/>
      <c r="AF136" s="427"/>
      <c r="AG136" s="427" t="s">
        <v>7</v>
      </c>
      <c r="AH136" s="427"/>
      <c r="AI136" s="427"/>
      <c r="AJ136" s="427"/>
      <c r="AK136" s="427" t="s">
        <v>7</v>
      </c>
      <c r="AL136" s="427"/>
      <c r="AM136" s="427"/>
      <c r="AN136" s="427"/>
      <c r="AO136" s="429">
        <f>SUM(AO129:AO135)</f>
        <v>1701090.74</v>
      </c>
      <c r="AP136" s="429"/>
      <c r="AQ136" s="429"/>
      <c r="AR136" s="429"/>
      <c r="AS136" s="429">
        <f>SUM(AS129:AS135)</f>
        <v>450000</v>
      </c>
      <c r="AT136" s="429"/>
      <c r="AU136" s="429"/>
      <c r="AV136" s="429"/>
      <c r="AW136" s="429">
        <f>SUM(AW129:AW135)</f>
        <v>450000</v>
      </c>
      <c r="AX136" s="429"/>
      <c r="AY136" s="429"/>
      <c r="AZ136" s="429"/>
    </row>
    <row r="138" spans="1:54" ht="18.75" x14ac:dyDescent="0.3">
      <c r="B138" s="575" t="s">
        <v>153</v>
      </c>
      <c r="C138" s="576"/>
      <c r="D138" s="576"/>
      <c r="E138" s="576"/>
      <c r="F138" s="576"/>
      <c r="G138" s="576"/>
      <c r="H138" s="576"/>
      <c r="I138" s="576"/>
      <c r="J138" s="576"/>
      <c r="K138" s="576"/>
      <c r="L138" s="576"/>
      <c r="M138" s="576"/>
      <c r="N138" s="576"/>
      <c r="O138" s="576"/>
      <c r="P138" s="576"/>
      <c r="Q138" s="576"/>
      <c r="R138" s="576"/>
      <c r="S138" s="576"/>
      <c r="T138" s="576"/>
      <c r="U138" s="576"/>
      <c r="V138" s="576"/>
      <c r="W138" s="576"/>
      <c r="X138" s="576"/>
      <c r="Y138" s="576"/>
      <c r="Z138" s="576"/>
      <c r="AA138" s="576"/>
      <c r="AB138" s="576"/>
      <c r="AC138" s="576"/>
      <c r="AD138" s="576"/>
      <c r="AE138" s="576"/>
      <c r="AF138" s="576"/>
      <c r="AG138" s="576"/>
      <c r="AH138" s="576"/>
      <c r="AI138" s="576"/>
      <c r="AJ138" s="576"/>
      <c r="AK138" s="576"/>
      <c r="AL138" s="576"/>
      <c r="AM138" s="576"/>
      <c r="AN138" s="576"/>
      <c r="AO138" s="576"/>
      <c r="AP138" s="576"/>
      <c r="AQ138" s="576"/>
      <c r="AR138" s="576"/>
      <c r="AS138" s="576"/>
      <c r="AT138" s="576"/>
      <c r="AU138" s="576"/>
      <c r="AV138" s="576"/>
      <c r="AW138" s="576"/>
      <c r="AX138" s="576"/>
      <c r="AY138" s="576"/>
      <c r="AZ138" s="576"/>
    </row>
    <row r="139" spans="1:54" ht="44.65" customHeight="1" x14ac:dyDescent="0.25">
      <c r="B139" s="325" t="s">
        <v>78</v>
      </c>
      <c r="C139" s="325"/>
      <c r="D139" s="325"/>
      <c r="E139" s="325"/>
      <c r="F139" s="325"/>
      <c r="G139" s="325"/>
      <c r="H139" s="325"/>
      <c r="I139" s="325"/>
      <c r="J139" s="325"/>
      <c r="K139" s="325"/>
      <c r="L139" s="325"/>
      <c r="M139" s="325"/>
      <c r="N139" s="325"/>
      <c r="O139" s="428" t="s">
        <v>1</v>
      </c>
      <c r="P139" s="428"/>
      <c r="Q139" s="325" t="s">
        <v>154</v>
      </c>
      <c r="R139" s="325"/>
      <c r="S139" s="325"/>
      <c r="T139" s="325"/>
      <c r="U139" s="325"/>
      <c r="V139" s="325"/>
      <c r="W139" s="325"/>
      <c r="X139" s="325"/>
      <c r="Y139" s="325"/>
      <c r="Z139" s="325"/>
      <c r="AA139" s="325"/>
      <c r="AB139" s="325"/>
      <c r="AC139" s="325" t="s">
        <v>155</v>
      </c>
      <c r="AD139" s="325"/>
      <c r="AE139" s="325"/>
      <c r="AF139" s="325"/>
      <c r="AG139" s="325"/>
      <c r="AH139" s="325"/>
      <c r="AI139" s="325"/>
      <c r="AJ139" s="325"/>
      <c r="AK139" s="325"/>
      <c r="AL139" s="325"/>
      <c r="AM139" s="325"/>
      <c r="AN139" s="325"/>
      <c r="AO139" s="325" t="s">
        <v>126</v>
      </c>
      <c r="AP139" s="325"/>
      <c r="AQ139" s="325"/>
      <c r="AR139" s="325"/>
      <c r="AS139" s="325"/>
      <c r="AT139" s="325"/>
      <c r="AU139" s="325"/>
      <c r="AV139" s="325"/>
      <c r="AW139" s="325"/>
      <c r="AX139" s="325"/>
      <c r="AY139" s="325"/>
      <c r="AZ139" s="325"/>
    </row>
    <row r="140" spans="1:54" ht="58.15" customHeight="1" x14ac:dyDescent="0.25">
      <c r="B140" s="325"/>
      <c r="C140" s="325"/>
      <c r="D140" s="325"/>
      <c r="E140" s="325"/>
      <c r="F140" s="325"/>
      <c r="G140" s="325"/>
      <c r="H140" s="325"/>
      <c r="I140" s="325"/>
      <c r="J140" s="325"/>
      <c r="K140" s="325"/>
      <c r="L140" s="325"/>
      <c r="M140" s="325"/>
      <c r="N140" s="325"/>
      <c r="O140" s="428"/>
      <c r="P140" s="428"/>
      <c r="Q140" s="424" t="s">
        <v>198</v>
      </c>
      <c r="R140" s="425"/>
      <c r="S140" s="425"/>
      <c r="T140" s="426"/>
      <c r="U140" s="424" t="s">
        <v>199</v>
      </c>
      <c r="V140" s="425"/>
      <c r="W140" s="425"/>
      <c r="X140" s="426"/>
      <c r="Y140" s="424" t="s">
        <v>200</v>
      </c>
      <c r="Z140" s="425"/>
      <c r="AA140" s="425"/>
      <c r="AB140" s="426"/>
      <c r="AC140" s="424" t="s">
        <v>198</v>
      </c>
      <c r="AD140" s="425"/>
      <c r="AE140" s="425"/>
      <c r="AF140" s="426"/>
      <c r="AG140" s="424" t="s">
        <v>199</v>
      </c>
      <c r="AH140" s="425"/>
      <c r="AI140" s="425"/>
      <c r="AJ140" s="426"/>
      <c r="AK140" s="424" t="s">
        <v>200</v>
      </c>
      <c r="AL140" s="425"/>
      <c r="AM140" s="425"/>
      <c r="AN140" s="426"/>
      <c r="AO140" s="424" t="s">
        <v>198</v>
      </c>
      <c r="AP140" s="425"/>
      <c r="AQ140" s="425"/>
      <c r="AR140" s="426"/>
      <c r="AS140" s="424" t="s">
        <v>199</v>
      </c>
      <c r="AT140" s="425"/>
      <c r="AU140" s="425"/>
      <c r="AV140" s="426"/>
      <c r="AW140" s="424" t="s">
        <v>200</v>
      </c>
      <c r="AX140" s="425"/>
      <c r="AY140" s="425"/>
      <c r="AZ140" s="426"/>
    </row>
    <row r="141" spans="1:54" x14ac:dyDescent="0.25">
      <c r="B141" s="401">
        <v>1</v>
      </c>
      <c r="C141" s="401"/>
      <c r="D141" s="401"/>
      <c r="E141" s="401"/>
      <c r="F141" s="401"/>
      <c r="G141" s="401"/>
      <c r="H141" s="401"/>
      <c r="I141" s="401"/>
      <c r="J141" s="401"/>
      <c r="K141" s="401"/>
      <c r="L141" s="401"/>
      <c r="M141" s="401"/>
      <c r="N141" s="401"/>
      <c r="O141" s="401">
        <v>2</v>
      </c>
      <c r="P141" s="401"/>
      <c r="Q141" s="401">
        <v>3</v>
      </c>
      <c r="R141" s="401"/>
      <c r="S141" s="401"/>
      <c r="T141" s="401"/>
      <c r="U141" s="401">
        <v>4</v>
      </c>
      <c r="V141" s="401"/>
      <c r="W141" s="401"/>
      <c r="X141" s="401"/>
      <c r="Y141" s="401">
        <v>5</v>
      </c>
      <c r="Z141" s="401"/>
      <c r="AA141" s="401"/>
      <c r="AB141" s="401"/>
      <c r="AC141" s="401">
        <v>6</v>
      </c>
      <c r="AD141" s="401"/>
      <c r="AE141" s="401"/>
      <c r="AF141" s="401"/>
      <c r="AG141" s="401">
        <v>7</v>
      </c>
      <c r="AH141" s="401"/>
      <c r="AI141" s="401"/>
      <c r="AJ141" s="401"/>
      <c r="AK141" s="401">
        <v>8</v>
      </c>
      <c r="AL141" s="401"/>
      <c r="AM141" s="401"/>
      <c r="AN141" s="401"/>
      <c r="AO141" s="401">
        <v>9</v>
      </c>
      <c r="AP141" s="401"/>
      <c r="AQ141" s="401"/>
      <c r="AR141" s="401"/>
      <c r="AS141" s="401">
        <v>10</v>
      </c>
      <c r="AT141" s="401"/>
      <c r="AU141" s="401"/>
      <c r="AV141" s="401"/>
      <c r="AW141" s="401">
        <v>11</v>
      </c>
      <c r="AX141" s="401"/>
      <c r="AY141" s="401"/>
      <c r="AZ141" s="401"/>
    </row>
    <row r="142" spans="1:54" ht="25.15" customHeight="1" x14ac:dyDescent="0.25">
      <c r="B142" s="445" t="s">
        <v>209</v>
      </c>
      <c r="C142" s="445"/>
      <c r="D142" s="445"/>
      <c r="E142" s="445"/>
      <c r="F142" s="445"/>
      <c r="G142" s="445"/>
      <c r="H142" s="445"/>
      <c r="I142" s="445"/>
      <c r="J142" s="445"/>
      <c r="K142" s="445"/>
      <c r="L142" s="445"/>
      <c r="M142" s="445"/>
      <c r="N142" s="445"/>
      <c r="O142" s="347"/>
      <c r="P142" s="347"/>
      <c r="Q142" s="347">
        <v>3500</v>
      </c>
      <c r="R142" s="347"/>
      <c r="S142" s="347"/>
      <c r="T142" s="347"/>
      <c r="U142" s="347">
        <v>2500</v>
      </c>
      <c r="V142" s="347"/>
      <c r="W142" s="347"/>
      <c r="X142" s="347"/>
      <c r="Y142" s="347">
        <v>2500</v>
      </c>
      <c r="Z142" s="347"/>
      <c r="AA142" s="347"/>
      <c r="AB142" s="347"/>
      <c r="AC142" s="315">
        <v>80</v>
      </c>
      <c r="AD142" s="315"/>
      <c r="AE142" s="315"/>
      <c r="AF142" s="315"/>
      <c r="AG142" s="315">
        <v>30</v>
      </c>
      <c r="AH142" s="315"/>
      <c r="AI142" s="315"/>
      <c r="AJ142" s="315"/>
      <c r="AK142" s="315">
        <v>30</v>
      </c>
      <c r="AL142" s="315"/>
      <c r="AM142" s="315"/>
      <c r="AN142" s="315"/>
      <c r="AO142" s="400">
        <f t="shared" ref="AO142:AO147" si="60">Q142*AC142</f>
        <v>280000</v>
      </c>
      <c r="AP142" s="400"/>
      <c r="AQ142" s="400"/>
      <c r="AR142" s="400"/>
      <c r="AS142" s="400">
        <f t="shared" ref="AS142:AS144" si="61">U142*AG142</f>
        <v>75000</v>
      </c>
      <c r="AT142" s="400"/>
      <c r="AU142" s="400"/>
      <c r="AV142" s="400"/>
      <c r="AW142" s="400">
        <f t="shared" ref="AW142:AW144" si="62">Y142*AK142</f>
        <v>75000</v>
      </c>
      <c r="AX142" s="400"/>
      <c r="AY142" s="400"/>
      <c r="AZ142" s="400"/>
    </row>
    <row r="143" spans="1:54" ht="25.15" customHeight="1" x14ac:dyDescent="0.25">
      <c r="B143" s="445" t="s">
        <v>210</v>
      </c>
      <c r="C143" s="445"/>
      <c r="D143" s="445"/>
      <c r="E143" s="445"/>
      <c r="F143" s="445"/>
      <c r="G143" s="445"/>
      <c r="H143" s="445"/>
      <c r="I143" s="445"/>
      <c r="J143" s="445"/>
      <c r="K143" s="445"/>
      <c r="L143" s="445"/>
      <c r="M143" s="445"/>
      <c r="N143" s="445"/>
      <c r="O143" s="347"/>
      <c r="P143" s="347"/>
      <c r="Q143" s="347">
        <v>6</v>
      </c>
      <c r="R143" s="347"/>
      <c r="S143" s="347"/>
      <c r="T143" s="347"/>
      <c r="U143" s="347">
        <v>6</v>
      </c>
      <c r="V143" s="347"/>
      <c r="W143" s="347"/>
      <c r="X143" s="347"/>
      <c r="Y143" s="347">
        <v>6</v>
      </c>
      <c r="Z143" s="347"/>
      <c r="AA143" s="347"/>
      <c r="AB143" s="347"/>
      <c r="AC143" s="315">
        <v>4500</v>
      </c>
      <c r="AD143" s="315"/>
      <c r="AE143" s="315"/>
      <c r="AF143" s="315"/>
      <c r="AG143" s="315">
        <v>4500</v>
      </c>
      <c r="AH143" s="315"/>
      <c r="AI143" s="315"/>
      <c r="AJ143" s="315"/>
      <c r="AK143" s="315">
        <v>4500</v>
      </c>
      <c r="AL143" s="315"/>
      <c r="AM143" s="315"/>
      <c r="AN143" s="315"/>
      <c r="AO143" s="400">
        <f t="shared" si="60"/>
        <v>27000</v>
      </c>
      <c r="AP143" s="400"/>
      <c r="AQ143" s="400"/>
      <c r="AR143" s="400"/>
      <c r="AS143" s="400">
        <f t="shared" ref="AS143" si="63">U143*AG143</f>
        <v>27000</v>
      </c>
      <c r="AT143" s="400"/>
      <c r="AU143" s="400"/>
      <c r="AV143" s="400"/>
      <c r="AW143" s="400">
        <f t="shared" ref="AW143" si="64">Y143*AK143</f>
        <v>27000</v>
      </c>
      <c r="AX143" s="400"/>
      <c r="AY143" s="400"/>
      <c r="AZ143" s="400"/>
    </row>
    <row r="144" spans="1:54" ht="25.15" customHeight="1" x14ac:dyDescent="0.25">
      <c r="B144" s="445" t="s">
        <v>208</v>
      </c>
      <c r="C144" s="445"/>
      <c r="D144" s="445"/>
      <c r="E144" s="445"/>
      <c r="F144" s="445"/>
      <c r="G144" s="445"/>
      <c r="H144" s="445"/>
      <c r="I144" s="445"/>
      <c r="J144" s="445"/>
      <c r="K144" s="445"/>
      <c r="L144" s="445"/>
      <c r="M144" s="445"/>
      <c r="N144" s="445"/>
      <c r="O144" s="347"/>
      <c r="P144" s="347"/>
      <c r="Q144" s="347">
        <v>1</v>
      </c>
      <c r="R144" s="347"/>
      <c r="S144" s="347"/>
      <c r="T144" s="347"/>
      <c r="U144" s="347">
        <v>1</v>
      </c>
      <c r="V144" s="347"/>
      <c r="W144" s="347"/>
      <c r="X144" s="347"/>
      <c r="Y144" s="347">
        <v>1</v>
      </c>
      <c r="Z144" s="347"/>
      <c r="AA144" s="347"/>
      <c r="AB144" s="347"/>
      <c r="AC144" s="315">
        <v>45000</v>
      </c>
      <c r="AD144" s="315"/>
      <c r="AE144" s="315"/>
      <c r="AF144" s="315"/>
      <c r="AG144" s="315">
        <v>45000</v>
      </c>
      <c r="AH144" s="315"/>
      <c r="AI144" s="315"/>
      <c r="AJ144" s="315"/>
      <c r="AK144" s="315">
        <v>45000</v>
      </c>
      <c r="AL144" s="315"/>
      <c r="AM144" s="315"/>
      <c r="AN144" s="315"/>
      <c r="AO144" s="400">
        <f t="shared" si="60"/>
        <v>45000</v>
      </c>
      <c r="AP144" s="400"/>
      <c r="AQ144" s="400"/>
      <c r="AR144" s="400"/>
      <c r="AS144" s="400">
        <f t="shared" si="61"/>
        <v>45000</v>
      </c>
      <c r="AT144" s="400"/>
      <c r="AU144" s="400"/>
      <c r="AV144" s="400"/>
      <c r="AW144" s="400">
        <f t="shared" si="62"/>
        <v>45000</v>
      </c>
      <c r="AX144" s="400"/>
      <c r="AY144" s="400"/>
      <c r="AZ144" s="400"/>
    </row>
    <row r="145" spans="1:54" ht="38.65" customHeight="1" x14ac:dyDescent="0.25">
      <c r="A145" s="49"/>
      <c r="B145" s="365" t="s">
        <v>207</v>
      </c>
      <c r="C145" s="365"/>
      <c r="D145" s="365"/>
      <c r="E145" s="365"/>
      <c r="F145" s="365"/>
      <c r="G145" s="365"/>
      <c r="H145" s="365"/>
      <c r="I145" s="365"/>
      <c r="J145" s="365"/>
      <c r="K145" s="365"/>
      <c r="L145" s="365"/>
      <c r="M145" s="365"/>
      <c r="N145" s="365"/>
      <c r="O145" s="347"/>
      <c r="P145" s="347"/>
      <c r="Q145" s="347">
        <v>1</v>
      </c>
      <c r="R145" s="347"/>
      <c r="S145" s="347"/>
      <c r="T145" s="347"/>
      <c r="U145" s="347">
        <v>1</v>
      </c>
      <c r="V145" s="347"/>
      <c r="W145" s="347"/>
      <c r="X145" s="347"/>
      <c r="Y145" s="347">
        <v>1</v>
      </c>
      <c r="Z145" s="347"/>
      <c r="AA145" s="347"/>
      <c r="AB145" s="347"/>
      <c r="AC145" s="315">
        <v>150000</v>
      </c>
      <c r="AD145" s="315"/>
      <c r="AE145" s="315"/>
      <c r="AF145" s="315"/>
      <c r="AG145" s="315">
        <v>50000</v>
      </c>
      <c r="AH145" s="315"/>
      <c r="AI145" s="315"/>
      <c r="AJ145" s="315"/>
      <c r="AK145" s="315">
        <v>50000</v>
      </c>
      <c r="AL145" s="315"/>
      <c r="AM145" s="315"/>
      <c r="AN145" s="315"/>
      <c r="AO145" s="400">
        <f t="shared" si="60"/>
        <v>150000</v>
      </c>
      <c r="AP145" s="400"/>
      <c r="AQ145" s="400"/>
      <c r="AR145" s="400"/>
      <c r="AS145" s="400">
        <f t="shared" ref="AS145" si="65">U145*AG145</f>
        <v>50000</v>
      </c>
      <c r="AT145" s="400"/>
      <c r="AU145" s="400"/>
      <c r="AV145" s="400"/>
      <c r="AW145" s="400">
        <f t="shared" ref="AW145:AW146" si="66">Y145*AK145</f>
        <v>50000</v>
      </c>
      <c r="AX145" s="400"/>
      <c r="AY145" s="400"/>
      <c r="AZ145" s="400"/>
      <c r="BA145" s="49"/>
      <c r="BB145" s="49"/>
    </row>
    <row r="146" spans="1:54" ht="38.65" customHeight="1" x14ac:dyDescent="0.25">
      <c r="A146" s="49"/>
      <c r="B146" s="445" t="s">
        <v>211</v>
      </c>
      <c r="C146" s="445"/>
      <c r="D146" s="445"/>
      <c r="E146" s="445"/>
      <c r="F146" s="445"/>
      <c r="G146" s="445"/>
      <c r="H146" s="445"/>
      <c r="I146" s="445"/>
      <c r="J146" s="445"/>
      <c r="K146" s="445"/>
      <c r="L146" s="445"/>
      <c r="M146" s="445"/>
      <c r="N146" s="445"/>
      <c r="O146" s="347"/>
      <c r="P146" s="347"/>
      <c r="Q146" s="347">
        <v>1</v>
      </c>
      <c r="R146" s="347"/>
      <c r="S146" s="347"/>
      <c r="T146" s="347"/>
      <c r="U146" s="347">
        <v>1</v>
      </c>
      <c r="V146" s="347"/>
      <c r="W146" s="347"/>
      <c r="X146" s="347"/>
      <c r="Y146" s="347">
        <v>1</v>
      </c>
      <c r="Z146" s="347"/>
      <c r="AA146" s="347"/>
      <c r="AB146" s="347"/>
      <c r="AC146" s="315">
        <v>397000</v>
      </c>
      <c r="AD146" s="315"/>
      <c r="AE146" s="315"/>
      <c r="AF146" s="315"/>
      <c r="AG146" s="315">
        <v>63000</v>
      </c>
      <c r="AH146" s="315"/>
      <c r="AI146" s="315"/>
      <c r="AJ146" s="315"/>
      <c r="AK146" s="315">
        <v>63000</v>
      </c>
      <c r="AL146" s="315"/>
      <c r="AM146" s="315"/>
      <c r="AN146" s="315"/>
      <c r="AO146" s="400">
        <f t="shared" si="60"/>
        <v>397000</v>
      </c>
      <c r="AP146" s="400"/>
      <c r="AQ146" s="400"/>
      <c r="AR146" s="400"/>
      <c r="AS146" s="400">
        <f t="shared" ref="AS146" si="67">U146*AK146</f>
        <v>63000</v>
      </c>
      <c r="AT146" s="400"/>
      <c r="AU146" s="400"/>
      <c r="AV146" s="400"/>
      <c r="AW146" s="400">
        <f t="shared" si="66"/>
        <v>63000</v>
      </c>
      <c r="AX146" s="400"/>
      <c r="AY146" s="400"/>
      <c r="AZ146" s="400"/>
      <c r="BA146" s="49"/>
      <c r="BB146" s="49"/>
    </row>
    <row r="147" spans="1:54" ht="25.15" customHeight="1" x14ac:dyDescent="0.25">
      <c r="B147" s="445" t="s">
        <v>168</v>
      </c>
      <c r="C147" s="445"/>
      <c r="D147" s="445"/>
      <c r="E147" s="445"/>
      <c r="F147" s="445"/>
      <c r="G147" s="445"/>
      <c r="H147" s="445"/>
      <c r="I147" s="445"/>
      <c r="J147" s="445"/>
      <c r="K147" s="445"/>
      <c r="L147" s="445"/>
      <c r="M147" s="445"/>
      <c r="N147" s="445"/>
      <c r="O147" s="347"/>
      <c r="P147" s="347"/>
      <c r="Q147" s="347">
        <v>1</v>
      </c>
      <c r="R147" s="347"/>
      <c r="S147" s="347"/>
      <c r="T147" s="347"/>
      <c r="U147" s="347">
        <v>1</v>
      </c>
      <c r="V147" s="347"/>
      <c r="W147" s="347"/>
      <c r="X147" s="347"/>
      <c r="Y147" s="347">
        <v>1</v>
      </c>
      <c r="Z147" s="347"/>
      <c r="AA147" s="347"/>
      <c r="AB147" s="347"/>
      <c r="AC147" s="315">
        <v>137466</v>
      </c>
      <c r="AD147" s="315"/>
      <c r="AE147" s="315"/>
      <c r="AF147" s="315"/>
      <c r="AG147" s="315">
        <v>50000</v>
      </c>
      <c r="AH147" s="315"/>
      <c r="AI147" s="315"/>
      <c r="AJ147" s="315"/>
      <c r="AK147" s="315">
        <v>50000</v>
      </c>
      <c r="AL147" s="315"/>
      <c r="AM147" s="315"/>
      <c r="AN147" s="315"/>
      <c r="AO147" s="400">
        <f t="shared" si="60"/>
        <v>137466</v>
      </c>
      <c r="AP147" s="400"/>
      <c r="AQ147" s="400"/>
      <c r="AR147" s="400"/>
      <c r="AS147" s="400">
        <f t="shared" ref="AS147" si="68">U147*AK147</f>
        <v>50000</v>
      </c>
      <c r="AT147" s="400"/>
      <c r="AU147" s="400"/>
      <c r="AV147" s="400"/>
      <c r="AW147" s="400">
        <f t="shared" ref="AW147" si="69">Y147*AK147</f>
        <v>50000</v>
      </c>
      <c r="AX147" s="400"/>
      <c r="AY147" s="400"/>
      <c r="AZ147" s="400"/>
    </row>
    <row r="148" spans="1:54" ht="37.5" customHeight="1" x14ac:dyDescent="0.25">
      <c r="B148" s="451" t="s">
        <v>76</v>
      </c>
      <c r="C148" s="451"/>
      <c r="D148" s="451"/>
      <c r="E148" s="451"/>
      <c r="F148" s="451"/>
      <c r="G148" s="451"/>
      <c r="H148" s="451"/>
      <c r="I148" s="451"/>
      <c r="J148" s="451"/>
      <c r="K148" s="451"/>
      <c r="L148" s="451"/>
      <c r="M148" s="451"/>
      <c r="N148" s="451"/>
      <c r="O148" s="427"/>
      <c r="P148" s="427"/>
      <c r="Q148" s="427" t="s">
        <v>7</v>
      </c>
      <c r="R148" s="427"/>
      <c r="S148" s="427"/>
      <c r="T148" s="427"/>
      <c r="U148" s="427" t="s">
        <v>7</v>
      </c>
      <c r="V148" s="427"/>
      <c r="W148" s="427"/>
      <c r="X148" s="427"/>
      <c r="Y148" s="427" t="s">
        <v>7</v>
      </c>
      <c r="Z148" s="427"/>
      <c r="AA148" s="427"/>
      <c r="AB148" s="427"/>
      <c r="AC148" s="427" t="s">
        <v>7</v>
      </c>
      <c r="AD148" s="427"/>
      <c r="AE148" s="427"/>
      <c r="AF148" s="427"/>
      <c r="AG148" s="427" t="s">
        <v>7</v>
      </c>
      <c r="AH148" s="427"/>
      <c r="AI148" s="427"/>
      <c r="AJ148" s="427"/>
      <c r="AK148" s="427" t="s">
        <v>7</v>
      </c>
      <c r="AL148" s="427"/>
      <c r="AM148" s="427"/>
      <c r="AN148" s="427"/>
      <c r="AO148" s="440">
        <f>SUM(AO142:AO147)</f>
        <v>1036466</v>
      </c>
      <c r="AP148" s="440"/>
      <c r="AQ148" s="440"/>
      <c r="AR148" s="440"/>
      <c r="AS148" s="440">
        <f t="shared" ref="AS148" si="70">SUM(AS142:AS147)</f>
        <v>310000</v>
      </c>
      <c r="AT148" s="440"/>
      <c r="AU148" s="440"/>
      <c r="AV148" s="440"/>
      <c r="AW148" s="440">
        <f t="shared" ref="AW148" si="71">SUM(AW142:AW147)</f>
        <v>310000</v>
      </c>
      <c r="AX148" s="440"/>
      <c r="AY148" s="440"/>
      <c r="AZ148" s="440"/>
    </row>
    <row r="150" spans="1:54" ht="34.35" customHeight="1" x14ac:dyDescent="0.3">
      <c r="B150" s="341" t="s">
        <v>156</v>
      </c>
      <c r="C150" s="341"/>
      <c r="D150" s="341"/>
      <c r="E150" s="341"/>
      <c r="F150" s="341"/>
      <c r="G150" s="341"/>
      <c r="H150" s="341"/>
      <c r="I150" s="341"/>
      <c r="J150" s="341"/>
      <c r="K150" s="341"/>
      <c r="L150" s="341"/>
      <c r="M150" s="341"/>
      <c r="N150" s="341"/>
      <c r="O150" s="341"/>
      <c r="P150" s="341"/>
      <c r="Q150" s="341"/>
      <c r="R150" s="341"/>
      <c r="S150" s="341"/>
      <c r="T150" s="341"/>
      <c r="U150" s="341"/>
      <c r="V150" s="341"/>
      <c r="W150" s="341"/>
      <c r="X150" s="341"/>
      <c r="Y150" s="341"/>
      <c r="Z150" s="341"/>
      <c r="AA150" s="341"/>
      <c r="AB150" s="341"/>
      <c r="AC150" s="341"/>
      <c r="AD150" s="341"/>
      <c r="AE150" s="341"/>
      <c r="AF150" s="341"/>
      <c r="AG150" s="341"/>
      <c r="AH150" s="341"/>
      <c r="AI150" s="341"/>
      <c r="AJ150" s="341"/>
      <c r="AK150" s="341"/>
      <c r="AL150" s="341"/>
      <c r="AM150" s="341"/>
      <c r="AN150" s="341"/>
      <c r="AO150" s="341"/>
      <c r="AP150" s="341"/>
      <c r="AQ150" s="341"/>
      <c r="AR150" s="341"/>
      <c r="AS150" s="341"/>
      <c r="AT150" s="341"/>
      <c r="AU150" s="341"/>
      <c r="AV150" s="341"/>
      <c r="AW150" s="341"/>
      <c r="AX150" s="341"/>
      <c r="AY150" s="341"/>
      <c r="AZ150" s="341"/>
    </row>
    <row r="151" spans="1:54" x14ac:dyDescent="0.25">
      <c r="B151" s="450" t="s">
        <v>78</v>
      </c>
      <c r="C151" s="450"/>
      <c r="D151" s="450"/>
      <c r="E151" s="450"/>
      <c r="F151" s="450"/>
      <c r="G151" s="450"/>
      <c r="H151" s="450"/>
      <c r="I151" s="450"/>
      <c r="J151" s="450"/>
      <c r="K151" s="450"/>
      <c r="L151" s="450"/>
      <c r="M151" s="450"/>
      <c r="N151" s="450"/>
      <c r="O151" s="450"/>
      <c r="P151" s="450"/>
      <c r="Q151" s="450"/>
      <c r="R151" s="450"/>
      <c r="S151" s="450"/>
      <c r="T151" s="450"/>
      <c r="U151" s="450"/>
      <c r="V151" s="450"/>
      <c r="W151" s="450"/>
      <c r="X151" s="450"/>
      <c r="Y151" s="450"/>
      <c r="Z151" s="450" t="s">
        <v>9</v>
      </c>
      <c r="AA151" s="450"/>
      <c r="AB151" s="450"/>
      <c r="AC151" s="450" t="s">
        <v>157</v>
      </c>
      <c r="AD151" s="450"/>
      <c r="AE151" s="450"/>
      <c r="AF151" s="450"/>
      <c r="AG151" s="450"/>
      <c r="AH151" s="450"/>
      <c r="AI151" s="450"/>
      <c r="AJ151" s="450"/>
      <c r="AK151" s="450"/>
      <c r="AL151" s="450"/>
      <c r="AM151" s="450"/>
      <c r="AN151" s="450"/>
      <c r="AO151" s="450"/>
      <c r="AP151" s="450"/>
      <c r="AQ151" s="450"/>
      <c r="AR151" s="450"/>
      <c r="AS151" s="450"/>
      <c r="AT151" s="450"/>
      <c r="AU151" s="450"/>
      <c r="AV151" s="450"/>
      <c r="AW151" s="450"/>
      <c r="AX151" s="450"/>
      <c r="AY151" s="450"/>
      <c r="AZ151" s="450"/>
    </row>
    <row r="152" spans="1:54" x14ac:dyDescent="0.25">
      <c r="B152" s="450"/>
      <c r="C152" s="450"/>
      <c r="D152" s="450"/>
      <c r="E152" s="450"/>
      <c r="F152" s="450"/>
      <c r="G152" s="450"/>
      <c r="H152" s="450"/>
      <c r="I152" s="450"/>
      <c r="J152" s="450"/>
      <c r="K152" s="450"/>
      <c r="L152" s="450"/>
      <c r="M152" s="450"/>
      <c r="N152" s="450"/>
      <c r="O152" s="450"/>
      <c r="P152" s="450"/>
      <c r="Q152" s="450"/>
      <c r="R152" s="450"/>
      <c r="S152" s="450"/>
      <c r="T152" s="450"/>
      <c r="U152" s="450"/>
      <c r="V152" s="450"/>
      <c r="W152" s="450"/>
      <c r="X152" s="450"/>
      <c r="Y152" s="450"/>
      <c r="Z152" s="450"/>
      <c r="AA152" s="450"/>
      <c r="AB152" s="450"/>
      <c r="AC152" s="450" t="s">
        <v>37</v>
      </c>
      <c r="AD152" s="450"/>
      <c r="AE152" s="450"/>
      <c r="AF152" s="450"/>
      <c r="AG152" s="450"/>
      <c r="AH152" s="450"/>
      <c r="AI152" s="450"/>
      <c r="AJ152" s="450"/>
      <c r="AK152" s="450" t="s">
        <v>38</v>
      </c>
      <c r="AL152" s="450"/>
      <c r="AM152" s="450"/>
      <c r="AN152" s="450"/>
      <c r="AO152" s="450"/>
      <c r="AP152" s="450"/>
      <c r="AQ152" s="450"/>
      <c r="AR152" s="450"/>
      <c r="AS152" s="450" t="s">
        <v>39</v>
      </c>
      <c r="AT152" s="450"/>
      <c r="AU152" s="450"/>
      <c r="AV152" s="450"/>
      <c r="AW152" s="450"/>
      <c r="AX152" s="450"/>
      <c r="AY152" s="450"/>
      <c r="AZ152" s="450"/>
    </row>
    <row r="153" spans="1:54" ht="28.5" customHeight="1" x14ac:dyDescent="0.25">
      <c r="B153" s="450"/>
      <c r="C153" s="450"/>
      <c r="D153" s="450"/>
      <c r="E153" s="450"/>
      <c r="F153" s="450"/>
      <c r="G153" s="450"/>
      <c r="H153" s="450"/>
      <c r="I153" s="450"/>
      <c r="J153" s="450"/>
      <c r="K153" s="450"/>
      <c r="L153" s="450"/>
      <c r="M153" s="450"/>
      <c r="N153" s="450"/>
      <c r="O153" s="450"/>
      <c r="P153" s="450"/>
      <c r="Q153" s="450"/>
      <c r="R153" s="450"/>
      <c r="S153" s="450"/>
      <c r="T153" s="450"/>
      <c r="U153" s="450"/>
      <c r="V153" s="450"/>
      <c r="W153" s="450"/>
      <c r="X153" s="450"/>
      <c r="Y153" s="450"/>
      <c r="Z153" s="450"/>
      <c r="AA153" s="450"/>
      <c r="AB153" s="450"/>
      <c r="AC153" s="450"/>
      <c r="AD153" s="450"/>
      <c r="AE153" s="450"/>
      <c r="AF153" s="450"/>
      <c r="AG153" s="450"/>
      <c r="AH153" s="450"/>
      <c r="AI153" s="450"/>
      <c r="AJ153" s="450"/>
      <c r="AK153" s="450"/>
      <c r="AL153" s="450"/>
      <c r="AM153" s="450"/>
      <c r="AN153" s="450"/>
      <c r="AO153" s="450"/>
      <c r="AP153" s="450"/>
      <c r="AQ153" s="450"/>
      <c r="AR153" s="450"/>
      <c r="AS153" s="450"/>
      <c r="AT153" s="450"/>
      <c r="AU153" s="450"/>
      <c r="AV153" s="450"/>
      <c r="AW153" s="450"/>
      <c r="AX153" s="450"/>
      <c r="AY153" s="450"/>
      <c r="AZ153" s="450"/>
    </row>
    <row r="154" spans="1:54" x14ac:dyDescent="0.25">
      <c r="B154" s="259">
        <v>1</v>
      </c>
      <c r="C154" s="259"/>
      <c r="D154" s="259"/>
      <c r="E154" s="259"/>
      <c r="F154" s="259"/>
      <c r="G154" s="259"/>
      <c r="H154" s="259"/>
      <c r="I154" s="259"/>
      <c r="J154" s="259"/>
      <c r="K154" s="259"/>
      <c r="L154" s="259"/>
      <c r="M154" s="259"/>
      <c r="N154" s="259"/>
      <c r="O154" s="259"/>
      <c r="P154" s="259"/>
      <c r="Q154" s="259"/>
      <c r="R154" s="259"/>
      <c r="S154" s="259"/>
      <c r="T154" s="259"/>
      <c r="U154" s="259"/>
      <c r="V154" s="259"/>
      <c r="W154" s="259"/>
      <c r="X154" s="259"/>
      <c r="Y154" s="259"/>
      <c r="Z154" s="259" t="s">
        <v>10</v>
      </c>
      <c r="AA154" s="259"/>
      <c r="AB154" s="259"/>
      <c r="AC154" s="259" t="s">
        <v>2</v>
      </c>
      <c r="AD154" s="259"/>
      <c r="AE154" s="259"/>
      <c r="AF154" s="259"/>
      <c r="AG154" s="259"/>
      <c r="AH154" s="259"/>
      <c r="AI154" s="259"/>
      <c r="AJ154" s="259"/>
      <c r="AK154" s="259" t="s">
        <v>3</v>
      </c>
      <c r="AL154" s="259"/>
      <c r="AM154" s="259"/>
      <c r="AN154" s="259"/>
      <c r="AO154" s="259"/>
      <c r="AP154" s="259"/>
      <c r="AQ154" s="259"/>
      <c r="AR154" s="259"/>
      <c r="AS154" s="259" t="s">
        <v>4</v>
      </c>
      <c r="AT154" s="259"/>
      <c r="AU154" s="259"/>
      <c r="AV154" s="259"/>
      <c r="AW154" s="259"/>
      <c r="AX154" s="259"/>
      <c r="AY154" s="259"/>
      <c r="AZ154" s="259"/>
    </row>
    <row r="155" spans="1:54" x14ac:dyDescent="0.25">
      <c r="B155" s="328"/>
      <c r="C155" s="328"/>
      <c r="D155" s="328"/>
      <c r="E155" s="328"/>
      <c r="F155" s="328"/>
      <c r="G155" s="328"/>
      <c r="H155" s="328"/>
      <c r="I155" s="328"/>
      <c r="J155" s="328"/>
      <c r="K155" s="328"/>
      <c r="L155" s="328"/>
      <c r="M155" s="328"/>
      <c r="N155" s="328"/>
      <c r="O155" s="328"/>
      <c r="P155" s="328"/>
      <c r="Q155" s="328"/>
      <c r="R155" s="328"/>
      <c r="S155" s="328"/>
      <c r="T155" s="328"/>
      <c r="U155" s="328"/>
      <c r="V155" s="328"/>
      <c r="W155" s="328"/>
      <c r="X155" s="328"/>
      <c r="Y155" s="328"/>
      <c r="Z155" s="333" t="s">
        <v>14</v>
      </c>
      <c r="AA155" s="333"/>
      <c r="AB155" s="333"/>
      <c r="AC155" s="444"/>
      <c r="AD155" s="444"/>
      <c r="AE155" s="444"/>
      <c r="AF155" s="444"/>
      <c r="AG155" s="444"/>
      <c r="AH155" s="444"/>
      <c r="AI155" s="444"/>
      <c r="AJ155" s="444"/>
      <c r="AK155" s="441"/>
      <c r="AL155" s="441"/>
      <c r="AM155" s="441"/>
      <c r="AN155" s="441"/>
      <c r="AO155" s="441"/>
      <c r="AP155" s="441"/>
      <c r="AQ155" s="441"/>
      <c r="AR155" s="441"/>
      <c r="AS155" s="441"/>
      <c r="AT155" s="441"/>
      <c r="AU155" s="441"/>
      <c r="AV155" s="441"/>
      <c r="AW155" s="441"/>
      <c r="AX155" s="441"/>
      <c r="AY155" s="441"/>
      <c r="AZ155" s="441"/>
    </row>
    <row r="156" spans="1:54" x14ac:dyDescent="0.25">
      <c r="B156" s="328"/>
      <c r="C156" s="328"/>
      <c r="D156" s="328"/>
      <c r="E156" s="328"/>
      <c r="F156" s="328"/>
      <c r="G156" s="328"/>
      <c r="H156" s="328"/>
      <c r="I156" s="328"/>
      <c r="J156" s="328"/>
      <c r="K156" s="328"/>
      <c r="L156" s="328"/>
      <c r="M156" s="328"/>
      <c r="N156" s="328"/>
      <c r="O156" s="328"/>
      <c r="P156" s="328"/>
      <c r="Q156" s="328"/>
      <c r="R156" s="328"/>
      <c r="S156" s="328"/>
      <c r="T156" s="328"/>
      <c r="U156" s="328"/>
      <c r="V156" s="328"/>
      <c r="W156" s="328"/>
      <c r="X156" s="328"/>
      <c r="Y156" s="328"/>
      <c r="Z156" s="333" t="s">
        <v>16</v>
      </c>
      <c r="AA156" s="333"/>
      <c r="AB156" s="333"/>
      <c r="AC156" s="444"/>
      <c r="AD156" s="444"/>
      <c r="AE156" s="444"/>
      <c r="AF156" s="444"/>
      <c r="AG156" s="444"/>
      <c r="AH156" s="444"/>
      <c r="AI156" s="444"/>
      <c r="AJ156" s="444"/>
      <c r="AK156" s="441"/>
      <c r="AL156" s="441"/>
      <c r="AM156" s="441"/>
      <c r="AN156" s="441"/>
      <c r="AO156" s="441"/>
      <c r="AP156" s="441"/>
      <c r="AQ156" s="441"/>
      <c r="AR156" s="441"/>
      <c r="AS156" s="441"/>
      <c r="AT156" s="441"/>
      <c r="AU156" s="441"/>
      <c r="AV156" s="441"/>
      <c r="AW156" s="441"/>
      <c r="AX156" s="441"/>
      <c r="AY156" s="441"/>
      <c r="AZ156" s="441"/>
    </row>
    <row r="157" spans="1:54" x14ac:dyDescent="0.25">
      <c r="B157" s="328" t="s">
        <v>12</v>
      </c>
      <c r="C157" s="328"/>
      <c r="D157" s="328"/>
      <c r="E157" s="328"/>
      <c r="F157" s="328"/>
      <c r="G157" s="328"/>
      <c r="H157" s="328"/>
      <c r="I157" s="328"/>
      <c r="J157" s="328"/>
      <c r="K157" s="328"/>
      <c r="L157" s="328"/>
      <c r="M157" s="328"/>
      <c r="N157" s="328"/>
      <c r="O157" s="328"/>
      <c r="P157" s="328"/>
      <c r="Q157" s="328"/>
      <c r="R157" s="328"/>
      <c r="S157" s="328"/>
      <c r="T157" s="328"/>
      <c r="U157" s="328"/>
      <c r="V157" s="328"/>
      <c r="W157" s="328"/>
      <c r="X157" s="328"/>
      <c r="Y157" s="328"/>
      <c r="Z157" s="442" t="s">
        <v>21</v>
      </c>
      <c r="AA157" s="442"/>
      <c r="AB157" s="443"/>
      <c r="AC157" s="446"/>
      <c r="AD157" s="447"/>
      <c r="AE157" s="447"/>
      <c r="AF157" s="447"/>
      <c r="AG157" s="447"/>
      <c r="AH157" s="447"/>
      <c r="AI157" s="447"/>
      <c r="AJ157" s="448"/>
      <c r="AK157" s="446"/>
      <c r="AL157" s="447"/>
      <c r="AM157" s="447"/>
      <c r="AN157" s="447"/>
      <c r="AO157" s="447"/>
      <c r="AP157" s="447"/>
      <c r="AQ157" s="447"/>
      <c r="AR157" s="448"/>
      <c r="AS157" s="446"/>
      <c r="AT157" s="447"/>
      <c r="AU157" s="447"/>
      <c r="AV157" s="447"/>
      <c r="AW157" s="447"/>
      <c r="AX157" s="447"/>
      <c r="AY157" s="447"/>
      <c r="AZ157" s="449"/>
    </row>
  </sheetData>
  <customSheetViews>
    <customSheetView guid="{70A697AF-1CA5-4D3F-8407-514345120793}" scale="120" showPageBreaks="1" fitToPage="1" printArea="1" hiddenRows="1" view="pageBreakPreview" topLeftCell="A29">
      <selection activeCell="W30" sqref="W30:Y32"/>
      <rowBreaks count="5" manualBreakCount="5">
        <brk id="26" max="52" man="1"/>
        <brk id="41" max="52" man="1"/>
        <brk id="55" max="52" man="1"/>
        <brk id="69" max="52" man="1"/>
        <brk id="86" max="52" man="1"/>
      </rowBreaks>
      <colBreaks count="1" manualBreakCount="1">
        <brk id="53" max="1048575" man="1"/>
      </colBreaks>
      <pageMargins left="0.70866141732283472" right="0.39370078740157483" top="0.74803149606299213" bottom="0.74803149606299213" header="0.31496062992125984" footer="0"/>
      <pageSetup paperSize="8" scale="98" fitToHeight="0" orientation="landscape" r:id="rId1"/>
    </customSheetView>
    <customSheetView guid="{C0081A74-6DD7-42E9-95F4-9E179053FC90}" scale="120" showPageBreaks="1" fitToPage="1" printArea="1" hiddenRows="1" view="pageBreakPreview" topLeftCell="A62">
      <selection activeCell="B19" sqref="B19:Y19"/>
      <rowBreaks count="5" manualBreakCount="5">
        <brk id="26" max="52" man="1"/>
        <brk id="41" max="52" man="1"/>
        <brk id="55" max="52" man="1"/>
        <brk id="69" max="52" man="1"/>
        <brk id="86" max="52" man="1"/>
      </rowBreaks>
      <colBreaks count="1" manualBreakCount="1">
        <brk id="53" max="1048575" man="1"/>
      </colBreaks>
      <pageMargins left="0.70866141732283472" right="0.39370078740157483" top="0.74803149606299213" bottom="0.74803149606299213" header="0.31496062992125984" footer="0"/>
      <pageSetup paperSize="8" scale="98" fitToHeight="0" orientation="landscape" r:id="rId2"/>
    </customSheetView>
    <customSheetView guid="{7CF8CC10-6552-45AF-82E6-31CC01BC22D4}" scale="120" showPageBreaks="1" fitToPage="1" printArea="1" hiddenRows="1" view="pageBreakPreview" topLeftCell="A22">
      <selection activeCell="W30" sqref="W30:Y32"/>
      <rowBreaks count="5" manualBreakCount="5">
        <brk id="26" max="52" man="1"/>
        <brk id="41" max="52" man="1"/>
        <brk id="55" max="52" man="1"/>
        <brk id="69" max="52" man="1"/>
        <brk id="86" max="52" man="1"/>
      </rowBreaks>
      <colBreaks count="1" manualBreakCount="1">
        <brk id="53" max="1048575" man="1"/>
      </colBreaks>
      <pageMargins left="0.70866141732283472" right="0.39370078740157483" top="0.74803149606299213" bottom="0.74803149606299213" header="0.31496062992125984" footer="0"/>
      <pageSetup paperSize="8" scale="98" fitToHeight="0" orientation="landscape" r:id="rId3"/>
    </customSheetView>
    <customSheetView guid="{D2FFEDD4-5BBE-4239-8BF2-120B2EA33092}" scale="120" showPageBreaks="1" fitToPage="1" printArea="1" hiddenRows="1" view="pageBreakPreview" topLeftCell="A7">
      <selection activeCell="B123" sqref="B123:AZ123"/>
      <rowBreaks count="5" manualBreakCount="5">
        <brk id="26" max="52" man="1"/>
        <brk id="41" max="52" man="1"/>
        <brk id="55" max="52" man="1"/>
        <brk id="69" max="52" man="1"/>
        <brk id="86" max="52" man="1"/>
      </rowBreaks>
      <colBreaks count="1" manualBreakCount="1">
        <brk id="53" max="1048575" man="1"/>
      </colBreaks>
      <pageMargins left="0.70866141732283472" right="0.39370078740157483" top="0.74803149606299213" bottom="0.74803149606299213" header="0.31496062992125984" footer="0"/>
      <pageSetup paperSize="8" scale="98" fitToHeight="0" orientation="landscape" r:id="rId4"/>
    </customSheetView>
  </customSheetViews>
  <mergeCells count="1420">
    <mergeCell ref="B86:N86"/>
    <mergeCell ref="O86:P86"/>
    <mergeCell ref="Q86:S86"/>
    <mergeCell ref="T86:V86"/>
    <mergeCell ref="W86:Y86"/>
    <mergeCell ref="Z86:AB86"/>
    <mergeCell ref="AC86:AE86"/>
    <mergeCell ref="AF86:AH86"/>
    <mergeCell ref="AI86:AK86"/>
    <mergeCell ref="AL86:AN86"/>
    <mergeCell ref="AO86:AQ86"/>
    <mergeCell ref="AR86:AT86"/>
    <mergeCell ref="AU86:AW86"/>
    <mergeCell ref="AX86:AZ86"/>
    <mergeCell ref="B122:N122"/>
    <mergeCell ref="O122:P122"/>
    <mergeCell ref="Q122:S122"/>
    <mergeCell ref="T122:V122"/>
    <mergeCell ref="W122:Y122"/>
    <mergeCell ref="Z122:AB122"/>
    <mergeCell ref="AC122:AE122"/>
    <mergeCell ref="AF122:AH122"/>
    <mergeCell ref="AI122:AK122"/>
    <mergeCell ref="AL122:AN122"/>
    <mergeCell ref="AO122:AQ122"/>
    <mergeCell ref="AR122:AT122"/>
    <mergeCell ref="AU122:AW122"/>
    <mergeCell ref="AX122:AZ122"/>
    <mergeCell ref="B84:N84"/>
    <mergeCell ref="O84:P84"/>
    <mergeCell ref="Q84:S84"/>
    <mergeCell ref="T84:V84"/>
    <mergeCell ref="W84:Y84"/>
    <mergeCell ref="Z84:AB84"/>
    <mergeCell ref="AC84:AE84"/>
    <mergeCell ref="AF84:AH84"/>
    <mergeCell ref="AI84:AK84"/>
    <mergeCell ref="W121:Y121"/>
    <mergeCell ref="Z121:AB121"/>
    <mergeCell ref="AC121:AE121"/>
    <mergeCell ref="AF121:AH121"/>
    <mergeCell ref="AI121:AK121"/>
    <mergeCell ref="AL121:AN121"/>
    <mergeCell ref="B116:N116"/>
    <mergeCell ref="O116:P116"/>
    <mergeCell ref="AF116:AH116"/>
    <mergeCell ref="AI116:AK116"/>
    <mergeCell ref="AL116:AN116"/>
    <mergeCell ref="B93:N93"/>
    <mergeCell ref="O93:P93"/>
    <mergeCell ref="B92:N92"/>
    <mergeCell ref="AG91:AJ91"/>
    <mergeCell ref="AK91:AN91"/>
    <mergeCell ref="T109:V109"/>
    <mergeCell ref="W109:Y109"/>
    <mergeCell ref="Z109:AB109"/>
    <mergeCell ref="AF82:AH82"/>
    <mergeCell ref="AI82:AK82"/>
    <mergeCell ref="AR121:AT121"/>
    <mergeCell ref="AU121:AW121"/>
    <mergeCell ref="AX121:AZ121"/>
    <mergeCell ref="AL84:AN84"/>
    <mergeCell ref="AO84:AQ84"/>
    <mergeCell ref="AR84:AT84"/>
    <mergeCell ref="AU84:AW84"/>
    <mergeCell ref="AX84:AZ84"/>
    <mergeCell ref="AF29:AH29"/>
    <mergeCell ref="AI29:AK29"/>
    <mergeCell ref="AL29:AN29"/>
    <mergeCell ref="AO29:AQ29"/>
    <mergeCell ref="AR29:AT29"/>
    <mergeCell ref="AU29:AW29"/>
    <mergeCell ref="AX29:AZ29"/>
    <mergeCell ref="Q89:AB89"/>
    <mergeCell ref="AC89:AN89"/>
    <mergeCell ref="AO89:AZ89"/>
    <mergeCell ref="Q90:T90"/>
    <mergeCell ref="Q116:S116"/>
    <mergeCell ref="T116:V116"/>
    <mergeCell ref="W116:Y116"/>
    <mergeCell ref="Z116:AB116"/>
    <mergeCell ref="AC116:AE116"/>
    <mergeCell ref="AW38:AZ38"/>
    <mergeCell ref="AO43:AQ43"/>
    <mergeCell ref="AR43:AT43"/>
    <mergeCell ref="B37:N37"/>
    <mergeCell ref="AI79:AK79"/>
    <mergeCell ref="AL79:AN79"/>
    <mergeCell ref="AO79:AQ79"/>
    <mergeCell ref="AR79:AT79"/>
    <mergeCell ref="AU79:AW79"/>
    <mergeCell ref="AX79:AZ79"/>
    <mergeCell ref="U90:X90"/>
    <mergeCell ref="Y90:AB90"/>
    <mergeCell ref="AC90:AF90"/>
    <mergeCell ref="AG90:AJ90"/>
    <mergeCell ref="AK90:AN90"/>
    <mergeCell ref="AO90:AR90"/>
    <mergeCell ref="AC100:AF100"/>
    <mergeCell ref="AO93:AR93"/>
    <mergeCell ref="AS90:AV90"/>
    <mergeCell ref="AW90:AZ90"/>
    <mergeCell ref="T106:V106"/>
    <mergeCell ref="W106:Y106"/>
    <mergeCell ref="Z106:AB106"/>
    <mergeCell ref="AC106:AE106"/>
    <mergeCell ref="AF106:AH106"/>
    <mergeCell ref="AI106:AK106"/>
    <mergeCell ref="AL106:AN106"/>
    <mergeCell ref="B104:AZ104"/>
    <mergeCell ref="O92:P92"/>
    <mergeCell ref="Y99:AB99"/>
    <mergeCell ref="AC99:AF99"/>
    <mergeCell ref="AG99:AJ99"/>
    <mergeCell ref="AO98:AZ98"/>
    <mergeCell ref="B97:AZ97"/>
    <mergeCell ref="B146:N146"/>
    <mergeCell ref="O146:P146"/>
    <mergeCell ref="Q146:T146"/>
    <mergeCell ref="U146:X146"/>
    <mergeCell ref="Y146:AB146"/>
    <mergeCell ref="AC146:AF146"/>
    <mergeCell ref="AG146:AJ146"/>
    <mergeCell ref="AK146:AN146"/>
    <mergeCell ref="AO146:AR146"/>
    <mergeCell ref="AS146:AV146"/>
    <mergeCell ref="AW146:AZ146"/>
    <mergeCell ref="B88:AZ88"/>
    <mergeCell ref="B89:N90"/>
    <mergeCell ref="O89:P90"/>
    <mergeCell ref="Q91:T91"/>
    <mergeCell ref="U91:X91"/>
    <mergeCell ref="Y91:AB91"/>
    <mergeCell ref="AC91:AF91"/>
    <mergeCell ref="AK7:AR7"/>
    <mergeCell ref="AS7:AZ7"/>
    <mergeCell ref="B8:Y8"/>
    <mergeCell ref="Z8:AB8"/>
    <mergeCell ref="B9:Y9"/>
    <mergeCell ref="Z9:AB9"/>
    <mergeCell ref="B10:Y10"/>
    <mergeCell ref="Z10:AB10"/>
    <mergeCell ref="AC10:AJ10"/>
    <mergeCell ref="AK10:AR10"/>
    <mergeCell ref="AS10:AZ10"/>
    <mergeCell ref="AC9:AJ9"/>
    <mergeCell ref="AK9:AR9"/>
    <mergeCell ref="AS9:AZ9"/>
    <mergeCell ref="B27:N27"/>
    <mergeCell ref="AU25:AW25"/>
    <mergeCell ref="O26:P26"/>
    <mergeCell ref="B18:Y18"/>
    <mergeCell ref="Z18:AB18"/>
    <mergeCell ref="B22:AZ22"/>
    <mergeCell ref="AO25:AQ25"/>
    <mergeCell ref="AL24:AN24"/>
    <mergeCell ref="AC26:AE26"/>
    <mergeCell ref="AF26:AH26"/>
    <mergeCell ref="AI26:AK26"/>
    <mergeCell ref="AL26:AN26"/>
    <mergeCell ref="AO26:AQ26"/>
    <mergeCell ref="AR26:AT26"/>
    <mergeCell ref="AU26:AW26"/>
    <mergeCell ref="AX26:AZ26"/>
    <mergeCell ref="O27:P27"/>
    <mergeCell ref="Q27:S27"/>
    <mergeCell ref="T27:V27"/>
    <mergeCell ref="Z46:AB46"/>
    <mergeCell ref="AU43:AW43"/>
    <mergeCell ref="AX43:AZ43"/>
    <mergeCell ref="O78:P78"/>
    <mergeCell ref="Q78:S78"/>
    <mergeCell ref="T78:V78"/>
    <mergeCell ref="W78:Y78"/>
    <mergeCell ref="Z78:AB78"/>
    <mergeCell ref="AC78:AE78"/>
    <mergeCell ref="B30:N30"/>
    <mergeCell ref="O30:P30"/>
    <mergeCell ref="Q30:S30"/>
    <mergeCell ref="T30:V30"/>
    <mergeCell ref="W30:Y30"/>
    <mergeCell ref="Z30:AB30"/>
    <mergeCell ref="AC30:AE30"/>
    <mergeCell ref="AF30:AH30"/>
    <mergeCell ref="AC18:AJ18"/>
    <mergeCell ref="AK18:AR18"/>
    <mergeCell ref="AS18:AZ18"/>
    <mergeCell ref="B19:Y19"/>
    <mergeCell ref="Z19:AB19"/>
    <mergeCell ref="AC19:AJ19"/>
    <mergeCell ref="AK19:AR19"/>
    <mergeCell ref="AS19:AZ19"/>
    <mergeCell ref="T26:V26"/>
    <mergeCell ref="W26:Y26"/>
    <mergeCell ref="Z26:AB26"/>
    <mergeCell ref="B26:N26"/>
    <mergeCell ref="W27:Y27"/>
    <mergeCell ref="Z27:AB27"/>
    <mergeCell ref="AC27:AE27"/>
    <mergeCell ref="AF27:AH27"/>
    <mergeCell ref="AU27:AW27"/>
    <mergeCell ref="AX27:AZ27"/>
    <mergeCell ref="AI27:AK27"/>
    <mergeCell ref="Q26:S26"/>
    <mergeCell ref="AL27:AN27"/>
    <mergeCell ref="AO27:AQ27"/>
    <mergeCell ref="AR27:AT27"/>
    <mergeCell ref="AR25:AT25"/>
    <mergeCell ref="AX25:AZ25"/>
    <mergeCell ref="B25:N25"/>
    <mergeCell ref="Z5:AB5"/>
    <mergeCell ref="AC5:AJ5"/>
    <mergeCell ref="AK5:AR5"/>
    <mergeCell ref="AS5:AZ5"/>
    <mergeCell ref="B20:Y20"/>
    <mergeCell ref="Z20:AB20"/>
    <mergeCell ref="AC20:AJ20"/>
    <mergeCell ref="AK20:AR20"/>
    <mergeCell ref="AS20:AZ20"/>
    <mergeCell ref="B11:Y11"/>
    <mergeCell ref="Z11:AB11"/>
    <mergeCell ref="AC11:AJ11"/>
    <mergeCell ref="AK11:AR11"/>
    <mergeCell ref="AS11:AZ11"/>
    <mergeCell ref="B16:Y16"/>
    <mergeCell ref="Z16:AB16"/>
    <mergeCell ref="AC8:AJ8"/>
    <mergeCell ref="AK8:AR8"/>
    <mergeCell ref="AS8:AZ8"/>
    <mergeCell ref="AS13:AZ13"/>
    <mergeCell ref="AC17:AJ17"/>
    <mergeCell ref="AC14:AJ14"/>
    <mergeCell ref="AK14:AR14"/>
    <mergeCell ref="AC16:AJ16"/>
    <mergeCell ref="AS16:AZ16"/>
    <mergeCell ref="B12:Y12"/>
    <mergeCell ref="Z12:AB12"/>
    <mergeCell ref="AC12:AJ12"/>
    <mergeCell ref="AK12:AR12"/>
    <mergeCell ref="AS12:AZ12"/>
    <mergeCell ref="Z7:AB7"/>
    <mergeCell ref="AC7:AJ7"/>
    <mergeCell ref="AK147:AN147"/>
    <mergeCell ref="AO147:AR147"/>
    <mergeCell ref="B14:Y14"/>
    <mergeCell ref="Z14:AB14"/>
    <mergeCell ref="AS14:AZ14"/>
    <mergeCell ref="AC13:AJ13"/>
    <mergeCell ref="B17:Y17"/>
    <mergeCell ref="Z17:AB17"/>
    <mergeCell ref="AK13:AR13"/>
    <mergeCell ref="AF24:AH24"/>
    <mergeCell ref="AI24:AK24"/>
    <mergeCell ref="AK16:AR16"/>
    <mergeCell ref="AK17:AR17"/>
    <mergeCell ref="AS17:AZ17"/>
    <mergeCell ref="B91:N91"/>
    <mergeCell ref="AS92:AV92"/>
    <mergeCell ref="AW92:AZ92"/>
    <mergeCell ref="Q93:T93"/>
    <mergeCell ref="Q98:AB98"/>
    <mergeCell ref="AO24:AQ24"/>
    <mergeCell ref="AR24:AT24"/>
    <mergeCell ref="AU24:AW24"/>
    <mergeCell ref="AX24:AZ24"/>
    <mergeCell ref="O25:P25"/>
    <mergeCell ref="Q25:S25"/>
    <mergeCell ref="T25:V25"/>
    <mergeCell ref="W25:Y25"/>
    <mergeCell ref="Z25:AB25"/>
    <mergeCell ref="AC25:AE25"/>
    <mergeCell ref="AF25:AH25"/>
    <mergeCell ref="AI25:AK25"/>
    <mergeCell ref="AL25:AN25"/>
    <mergeCell ref="AK155:AR155"/>
    <mergeCell ref="Z154:AB154"/>
    <mergeCell ref="B156:Y156"/>
    <mergeCell ref="B138:AZ138"/>
    <mergeCell ref="U136:X136"/>
    <mergeCell ref="Y136:AB136"/>
    <mergeCell ref="AC136:AF136"/>
    <mergeCell ref="AG136:AJ136"/>
    <mergeCell ref="AK136:AN136"/>
    <mergeCell ref="AO136:AR136"/>
    <mergeCell ref="Q136:T136"/>
    <mergeCell ref="AS136:AV136"/>
    <mergeCell ref="AC139:AN139"/>
    <mergeCell ref="AO139:AZ139"/>
    <mergeCell ref="Q140:T140"/>
    <mergeCell ref="U140:X140"/>
    <mergeCell ref="Y140:AB140"/>
    <mergeCell ref="AC140:AF140"/>
    <mergeCell ref="AO140:AR140"/>
    <mergeCell ref="AG142:AJ142"/>
    <mergeCell ref="B147:N147"/>
    <mergeCell ref="O147:P147"/>
    <mergeCell ref="B154:Y154"/>
    <mergeCell ref="AC154:AJ154"/>
    <mergeCell ref="AK154:AR154"/>
    <mergeCell ref="Q147:T147"/>
    <mergeCell ref="U147:X147"/>
    <mergeCell ref="Y147:AB147"/>
    <mergeCell ref="AC147:AF147"/>
    <mergeCell ref="AG147:AJ147"/>
    <mergeCell ref="AS147:AV147"/>
    <mergeCell ref="AW147:AZ147"/>
    <mergeCell ref="AS99:AV99"/>
    <mergeCell ref="AW99:AZ99"/>
    <mergeCell ref="AS101:AV101"/>
    <mergeCell ref="AW101:AZ101"/>
    <mergeCell ref="Y102:AB102"/>
    <mergeCell ref="AC102:AF102"/>
    <mergeCell ref="AG102:AJ102"/>
    <mergeCell ref="AK102:AN102"/>
    <mergeCell ref="AO102:AR102"/>
    <mergeCell ref="AS102:AV102"/>
    <mergeCell ref="AW102:AZ102"/>
    <mergeCell ref="AO109:AQ109"/>
    <mergeCell ref="AR109:AT109"/>
    <mergeCell ref="AU109:AW109"/>
    <mergeCell ref="B121:N121"/>
    <mergeCell ref="O121:P121"/>
    <mergeCell ref="Q121:S121"/>
    <mergeCell ref="T121:V121"/>
    <mergeCell ref="O102:P102"/>
    <mergeCell ref="Q102:T102"/>
    <mergeCell ref="U102:X102"/>
    <mergeCell ref="AX108:AZ108"/>
    <mergeCell ref="B105:N106"/>
    <mergeCell ref="O105:P106"/>
    <mergeCell ref="Q105:Y105"/>
    <mergeCell ref="Z105:AH105"/>
    <mergeCell ref="AI105:AQ105"/>
    <mergeCell ref="AR105:AZ105"/>
    <mergeCell ref="B107:N107"/>
    <mergeCell ref="O107:P107"/>
    <mergeCell ref="AO116:AQ116"/>
    <mergeCell ref="AR116:AT116"/>
    <mergeCell ref="AS93:AV93"/>
    <mergeCell ref="AW93:AZ93"/>
    <mergeCell ref="AI28:AK28"/>
    <mergeCell ref="AL28:AN28"/>
    <mergeCell ref="AO28:AQ28"/>
    <mergeCell ref="AR28:AT28"/>
    <mergeCell ref="AU28:AW28"/>
    <mergeCell ref="AX28:AZ28"/>
    <mergeCell ref="B29:N29"/>
    <mergeCell ref="O29:P29"/>
    <mergeCell ref="Q29:S29"/>
    <mergeCell ref="T29:V29"/>
    <mergeCell ref="W31:Y31"/>
    <mergeCell ref="AS37:AV37"/>
    <mergeCell ref="AW37:AZ37"/>
    <mergeCell ref="Z31:AB31"/>
    <mergeCell ref="AC31:AE31"/>
    <mergeCell ref="AF31:AH31"/>
    <mergeCell ref="AI31:AK31"/>
    <mergeCell ref="AL31:AN31"/>
    <mergeCell ref="AO31:AQ31"/>
    <mergeCell ref="AR31:AT31"/>
    <mergeCell ref="AU31:AW31"/>
    <mergeCell ref="AX31:AZ31"/>
    <mergeCell ref="B31:N31"/>
    <mergeCell ref="B28:N28"/>
    <mergeCell ref="O28:P28"/>
    <mergeCell ref="Q28:S28"/>
    <mergeCell ref="A1:AZ1"/>
    <mergeCell ref="B6:Y6"/>
    <mergeCell ref="Z6:AB6"/>
    <mergeCell ref="AC6:AJ6"/>
    <mergeCell ref="AK6:AR6"/>
    <mergeCell ref="AS6:AZ6"/>
    <mergeCell ref="B7:Y7"/>
    <mergeCell ref="O23:P24"/>
    <mergeCell ref="Q23:Y23"/>
    <mergeCell ref="Z23:AH23"/>
    <mergeCell ref="AI23:AQ23"/>
    <mergeCell ref="AR23:AZ23"/>
    <mergeCell ref="Q24:S24"/>
    <mergeCell ref="T24:V24"/>
    <mergeCell ref="W24:Y24"/>
    <mergeCell ref="Z24:AB24"/>
    <mergeCell ref="AC24:AE24"/>
    <mergeCell ref="B15:Y15"/>
    <mergeCell ref="Z15:AB15"/>
    <mergeCell ref="AC15:AJ15"/>
    <mergeCell ref="AK15:AR15"/>
    <mergeCell ref="AS15:AZ15"/>
    <mergeCell ref="B2:Y4"/>
    <mergeCell ref="Z2:AB4"/>
    <mergeCell ref="AC2:AZ2"/>
    <mergeCell ref="B13:Y13"/>
    <mergeCell ref="Z13:AB13"/>
    <mergeCell ref="B23:N24"/>
    <mergeCell ref="AC3:AJ4"/>
    <mergeCell ref="AK3:AR4"/>
    <mergeCell ref="AS3:AZ4"/>
    <mergeCell ref="B5:Y5"/>
    <mergeCell ref="T28:V28"/>
    <mergeCell ref="W28:Y28"/>
    <mergeCell ref="Z28:AB28"/>
    <mergeCell ref="AC28:AE28"/>
    <mergeCell ref="AF28:AH28"/>
    <mergeCell ref="Z29:AB29"/>
    <mergeCell ref="AC29:AE29"/>
    <mergeCell ref="W29:Y29"/>
    <mergeCell ref="O31:P31"/>
    <mergeCell ref="Q31:S31"/>
    <mergeCell ref="T31:V31"/>
    <mergeCell ref="AR30:AT30"/>
    <mergeCell ref="AU30:AW30"/>
    <mergeCell ref="AX30:AZ30"/>
    <mergeCell ref="Q35:AB35"/>
    <mergeCell ref="AC35:AN35"/>
    <mergeCell ref="AO35:AZ35"/>
    <mergeCell ref="AI30:AK30"/>
    <mergeCell ref="AL30:AN30"/>
    <mergeCell ref="AO30:AQ30"/>
    <mergeCell ref="U36:X36"/>
    <mergeCell ref="Y36:AB36"/>
    <mergeCell ref="AC36:AF36"/>
    <mergeCell ref="AG36:AJ36"/>
    <mergeCell ref="AK36:AN36"/>
    <mergeCell ref="B34:AZ34"/>
    <mergeCell ref="AU32:AW32"/>
    <mergeCell ref="AX32:AZ32"/>
    <mergeCell ref="B32:N32"/>
    <mergeCell ref="O32:P32"/>
    <mergeCell ref="Q32:S32"/>
    <mergeCell ref="T32:V32"/>
    <mergeCell ref="W32:Y32"/>
    <mergeCell ref="Z32:AB32"/>
    <mergeCell ref="AC32:AE32"/>
    <mergeCell ref="AF32:AH32"/>
    <mergeCell ref="AI32:AK32"/>
    <mergeCell ref="AL32:AN32"/>
    <mergeCell ref="AO32:AQ32"/>
    <mergeCell ref="AR32:AT32"/>
    <mergeCell ref="AO36:AR36"/>
    <mergeCell ref="AS36:AV36"/>
    <mergeCell ref="AW36:AZ36"/>
    <mergeCell ref="Q36:T36"/>
    <mergeCell ref="AR54:AT54"/>
    <mergeCell ref="AU54:AW54"/>
    <mergeCell ref="AX54:AZ54"/>
    <mergeCell ref="B55:N55"/>
    <mergeCell ref="AR77:AT77"/>
    <mergeCell ref="AU77:AW77"/>
    <mergeCell ref="AF78:AH78"/>
    <mergeCell ref="AI78:AK78"/>
    <mergeCell ref="AL78:AN78"/>
    <mergeCell ref="AO78:AQ78"/>
    <mergeCell ref="AR78:AT78"/>
    <mergeCell ref="AU78:AW78"/>
    <mergeCell ref="AX78:AZ78"/>
    <mergeCell ref="W54:Y54"/>
    <mergeCell ref="Z54:AB54"/>
    <mergeCell ref="AC54:AE54"/>
    <mergeCell ref="AF54:AH54"/>
    <mergeCell ref="AI54:AK54"/>
    <mergeCell ref="AL54:AN54"/>
    <mergeCell ref="O55:P55"/>
    <mergeCell ref="Q55:S55"/>
    <mergeCell ref="T55:V55"/>
    <mergeCell ref="W55:Y55"/>
    <mergeCell ref="Z55:AB55"/>
    <mergeCell ref="B78:N78"/>
    <mergeCell ref="AC55:AE55"/>
    <mergeCell ref="AF55:AH55"/>
    <mergeCell ref="AI55:AK55"/>
    <mergeCell ref="AL55:AN55"/>
    <mergeCell ref="AO55:AQ55"/>
    <mergeCell ref="AR55:AT55"/>
    <mergeCell ref="AU55:AW55"/>
    <mergeCell ref="O79:P79"/>
    <mergeCell ref="Q79:S79"/>
    <mergeCell ref="T79:V79"/>
    <mergeCell ref="W79:Y79"/>
    <mergeCell ref="Z79:AB79"/>
    <mergeCell ref="AC79:AE79"/>
    <mergeCell ref="AF79:AH79"/>
    <mergeCell ref="B41:AZ41"/>
    <mergeCell ref="B42:N43"/>
    <mergeCell ref="O42:P43"/>
    <mergeCell ref="Q42:Y42"/>
    <mergeCell ref="Z42:AH42"/>
    <mergeCell ref="AI42:AQ42"/>
    <mergeCell ref="AR42:AZ42"/>
    <mergeCell ref="Q43:S43"/>
    <mergeCell ref="T43:V43"/>
    <mergeCell ref="W43:Y43"/>
    <mergeCell ref="Z43:AB43"/>
    <mergeCell ref="AC43:AE43"/>
    <mergeCell ref="AF43:AH43"/>
    <mergeCell ref="AI43:AK43"/>
    <mergeCell ref="AL43:AN43"/>
    <mergeCell ref="B52:AZ52"/>
    <mergeCell ref="B53:N54"/>
    <mergeCell ref="O53:P54"/>
    <mergeCell ref="Q53:Y53"/>
    <mergeCell ref="Z53:AH53"/>
    <mergeCell ref="AI53:AQ53"/>
    <mergeCell ref="AR53:AZ53"/>
    <mergeCell ref="Q54:S54"/>
    <mergeCell ref="T54:V54"/>
    <mergeCell ref="AO54:AQ54"/>
    <mergeCell ref="T44:V44"/>
    <mergeCell ref="B35:N36"/>
    <mergeCell ref="O35:P36"/>
    <mergeCell ref="AS39:AV39"/>
    <mergeCell ref="AW39:AZ39"/>
    <mergeCell ref="AS38:AV38"/>
    <mergeCell ref="B38:N38"/>
    <mergeCell ref="O38:P38"/>
    <mergeCell ref="Q38:T38"/>
    <mergeCell ref="U38:X38"/>
    <mergeCell ref="Y38:AB38"/>
    <mergeCell ref="AC38:AF38"/>
    <mergeCell ref="AG38:AJ38"/>
    <mergeCell ref="AK38:AN38"/>
    <mergeCell ref="AO38:AR38"/>
    <mergeCell ref="B39:N39"/>
    <mergeCell ref="O39:P39"/>
    <mergeCell ref="Q39:T39"/>
    <mergeCell ref="U39:X39"/>
    <mergeCell ref="Y39:AB39"/>
    <mergeCell ref="AC39:AF39"/>
    <mergeCell ref="AG39:AJ39"/>
    <mergeCell ref="AK39:AN39"/>
    <mergeCell ref="AO39:AR39"/>
    <mergeCell ref="Q37:T37"/>
    <mergeCell ref="U37:X37"/>
    <mergeCell ref="Y37:AB37"/>
    <mergeCell ref="AC37:AF37"/>
    <mergeCell ref="AG37:AJ37"/>
    <mergeCell ref="AK37:AN37"/>
    <mergeCell ref="AO37:AR37"/>
    <mergeCell ref="O37:P37"/>
    <mergeCell ref="Q46:S46"/>
    <mergeCell ref="T46:V46"/>
    <mergeCell ref="W46:Y46"/>
    <mergeCell ref="AC46:AE46"/>
    <mergeCell ref="AF46:AH46"/>
    <mergeCell ref="AI46:AK46"/>
    <mergeCell ref="AL46:AN46"/>
    <mergeCell ref="Z47:AB47"/>
    <mergeCell ref="AL44:AN44"/>
    <mergeCell ref="AO44:AQ44"/>
    <mergeCell ref="AR44:AT44"/>
    <mergeCell ref="O44:P44"/>
    <mergeCell ref="W44:Y44"/>
    <mergeCell ref="AU44:AW44"/>
    <mergeCell ref="AX44:AZ44"/>
    <mergeCell ref="B45:N45"/>
    <mergeCell ref="O45:P45"/>
    <mergeCell ref="Q45:S45"/>
    <mergeCell ref="T45:V45"/>
    <mergeCell ref="W45:Y45"/>
    <mergeCell ref="Z45:AB45"/>
    <mergeCell ref="AC45:AE45"/>
    <mergeCell ref="AF45:AH45"/>
    <mergeCell ref="AI45:AK45"/>
    <mergeCell ref="AL45:AN45"/>
    <mergeCell ref="AO45:AQ45"/>
    <mergeCell ref="AR45:AT45"/>
    <mergeCell ref="AU45:AW45"/>
    <mergeCell ref="AX45:AZ45"/>
    <mergeCell ref="Z44:AB44"/>
    <mergeCell ref="AC44:AE44"/>
    <mergeCell ref="Q44:S44"/>
    <mergeCell ref="AF44:AH44"/>
    <mergeCell ref="AI44:AK44"/>
    <mergeCell ref="B44:N44"/>
    <mergeCell ref="AO48:AQ48"/>
    <mergeCell ref="AR48:AT48"/>
    <mergeCell ref="AU48:AW48"/>
    <mergeCell ref="AX48:AZ48"/>
    <mergeCell ref="B48:N48"/>
    <mergeCell ref="O48:P48"/>
    <mergeCell ref="Q48:S48"/>
    <mergeCell ref="T48:V48"/>
    <mergeCell ref="W48:Y48"/>
    <mergeCell ref="AC48:AE48"/>
    <mergeCell ref="AF48:AH48"/>
    <mergeCell ref="AI48:AK48"/>
    <mergeCell ref="AL48:AN48"/>
    <mergeCell ref="Z48:AB48"/>
    <mergeCell ref="AO46:AQ46"/>
    <mergeCell ref="AR46:AT46"/>
    <mergeCell ref="AU46:AW46"/>
    <mergeCell ref="AX46:AZ46"/>
    <mergeCell ref="B47:N47"/>
    <mergeCell ref="O47:P47"/>
    <mergeCell ref="Q47:S47"/>
    <mergeCell ref="T47:V47"/>
    <mergeCell ref="W47:Y47"/>
    <mergeCell ref="AC47:AE47"/>
    <mergeCell ref="AF47:AH47"/>
    <mergeCell ref="AI47:AK47"/>
    <mergeCell ref="AL47:AN47"/>
    <mergeCell ref="AO47:AQ47"/>
    <mergeCell ref="AR47:AT47"/>
    <mergeCell ref="AU47:AW47"/>
    <mergeCell ref="AX47:AZ47"/>
    <mergeCell ref="B46:N46"/>
    <mergeCell ref="AL49:AN49"/>
    <mergeCell ref="AO49:AQ49"/>
    <mergeCell ref="AR49:AT49"/>
    <mergeCell ref="AU49:AW49"/>
    <mergeCell ref="AX49:AZ49"/>
    <mergeCell ref="B50:N50"/>
    <mergeCell ref="O50:P50"/>
    <mergeCell ref="Q50:S50"/>
    <mergeCell ref="T50:V50"/>
    <mergeCell ref="W50:Y50"/>
    <mergeCell ref="Z50:AB50"/>
    <mergeCell ref="AC50:AE50"/>
    <mergeCell ref="AF50:AH50"/>
    <mergeCell ref="AI50:AK50"/>
    <mergeCell ref="AL50:AN50"/>
    <mergeCell ref="AO50:AQ50"/>
    <mergeCell ref="AR50:AT50"/>
    <mergeCell ref="AU50:AW50"/>
    <mergeCell ref="AX50:AZ50"/>
    <mergeCell ref="B49:N49"/>
    <mergeCell ref="O49:P49"/>
    <mergeCell ref="Q49:S49"/>
    <mergeCell ref="T49:V49"/>
    <mergeCell ref="W49:Y49"/>
    <mergeCell ref="Z49:AB49"/>
    <mergeCell ref="AC49:AE49"/>
    <mergeCell ref="AF49:AH49"/>
    <mergeCell ref="AI49:AK49"/>
    <mergeCell ref="O46:P46"/>
    <mergeCell ref="AX55:AZ55"/>
    <mergeCell ref="AL56:AN56"/>
    <mergeCell ref="AO56:AQ56"/>
    <mergeCell ref="AR56:AT56"/>
    <mergeCell ref="AU56:AW56"/>
    <mergeCell ref="AX56:AZ56"/>
    <mergeCell ref="O59:P59"/>
    <mergeCell ref="B59:N59"/>
    <mergeCell ref="B57:N57"/>
    <mergeCell ref="O57:P57"/>
    <mergeCell ref="Q57:S57"/>
    <mergeCell ref="T57:V57"/>
    <mergeCell ref="W57:Y57"/>
    <mergeCell ref="Z57:AB57"/>
    <mergeCell ref="AC57:AE57"/>
    <mergeCell ref="AF57:AH57"/>
    <mergeCell ref="AI57:AK57"/>
    <mergeCell ref="AL57:AN57"/>
    <mergeCell ref="AO57:AQ57"/>
    <mergeCell ref="AR57:AT57"/>
    <mergeCell ref="AU57:AW57"/>
    <mergeCell ref="AX57:AZ57"/>
    <mergeCell ref="B56:N56"/>
    <mergeCell ref="O56:P56"/>
    <mergeCell ref="Q56:S56"/>
    <mergeCell ref="T56:V56"/>
    <mergeCell ref="W56:Y56"/>
    <mergeCell ref="Z56:AB56"/>
    <mergeCell ref="AC56:AE56"/>
    <mergeCell ref="AF56:AH56"/>
    <mergeCell ref="AI56:AK56"/>
    <mergeCell ref="W61:Y61"/>
    <mergeCell ref="Z61:AB61"/>
    <mergeCell ref="AC61:AE61"/>
    <mergeCell ref="AF61:AH61"/>
    <mergeCell ref="AI61:AK61"/>
    <mergeCell ref="AI65:AQ65"/>
    <mergeCell ref="AR65:AZ65"/>
    <mergeCell ref="AX59:AZ59"/>
    <mergeCell ref="AU59:AW59"/>
    <mergeCell ref="AR59:AT59"/>
    <mergeCell ref="AO59:AQ59"/>
    <mergeCell ref="AL58:AN58"/>
    <mergeCell ref="AO58:AQ58"/>
    <mergeCell ref="AR58:AT58"/>
    <mergeCell ref="AU58:AW58"/>
    <mergeCell ref="AX58:AZ58"/>
    <mergeCell ref="AX60:AZ60"/>
    <mergeCell ref="AU60:AW60"/>
    <mergeCell ref="AR60:AT60"/>
    <mergeCell ref="W59:Y59"/>
    <mergeCell ref="AL62:AN62"/>
    <mergeCell ref="AO62:AQ62"/>
    <mergeCell ref="AR62:AT62"/>
    <mergeCell ref="AX62:AZ62"/>
    <mergeCell ref="T60:V60"/>
    <mergeCell ref="W60:Y60"/>
    <mergeCell ref="Z60:AB60"/>
    <mergeCell ref="B58:N58"/>
    <mergeCell ref="O58:P58"/>
    <mergeCell ref="Q58:S58"/>
    <mergeCell ref="T58:V58"/>
    <mergeCell ref="W58:Y58"/>
    <mergeCell ref="Z58:AB58"/>
    <mergeCell ref="AC58:AE58"/>
    <mergeCell ref="AF58:AH58"/>
    <mergeCell ref="AI58:AK58"/>
    <mergeCell ref="AL59:AN59"/>
    <mergeCell ref="AI59:AK59"/>
    <mergeCell ref="AF59:AH59"/>
    <mergeCell ref="AC59:AE59"/>
    <mergeCell ref="Z59:AB59"/>
    <mergeCell ref="T59:V59"/>
    <mergeCell ref="Q59:S59"/>
    <mergeCell ref="AO66:AQ66"/>
    <mergeCell ref="AO60:AQ60"/>
    <mergeCell ref="AL60:AN60"/>
    <mergeCell ref="AI60:AK60"/>
    <mergeCell ref="AF60:AH60"/>
    <mergeCell ref="AC60:AE60"/>
    <mergeCell ref="B60:N60"/>
    <mergeCell ref="O60:P60"/>
    <mergeCell ref="Q60:S60"/>
    <mergeCell ref="AR66:AT66"/>
    <mergeCell ref="AL67:AN67"/>
    <mergeCell ref="AU66:AW66"/>
    <mergeCell ref="AX66:AZ66"/>
    <mergeCell ref="O65:P66"/>
    <mergeCell ref="Q65:Y65"/>
    <mergeCell ref="Z65:AH65"/>
    <mergeCell ref="AL61:AN61"/>
    <mergeCell ref="AO61:AQ61"/>
    <mergeCell ref="AR61:AT61"/>
    <mergeCell ref="AU61:AW61"/>
    <mergeCell ref="AX61:AZ61"/>
    <mergeCell ref="B64:AZ64"/>
    <mergeCell ref="B65:N66"/>
    <mergeCell ref="B62:N62"/>
    <mergeCell ref="O62:P62"/>
    <mergeCell ref="Q62:S62"/>
    <mergeCell ref="T62:V62"/>
    <mergeCell ref="W62:Y62"/>
    <mergeCell ref="Z62:AB62"/>
    <mergeCell ref="AC62:AE62"/>
    <mergeCell ref="AF62:AH62"/>
    <mergeCell ref="AI62:AK62"/>
    <mergeCell ref="B61:N61"/>
    <mergeCell ref="O61:P61"/>
    <mergeCell ref="Q61:S61"/>
    <mergeCell ref="T61:V61"/>
    <mergeCell ref="AU62:AW62"/>
    <mergeCell ref="O70:P70"/>
    <mergeCell ref="Q70:S70"/>
    <mergeCell ref="T70:V70"/>
    <mergeCell ref="AL68:AN68"/>
    <mergeCell ref="Q67:S67"/>
    <mergeCell ref="T67:V67"/>
    <mergeCell ref="W67:Y67"/>
    <mergeCell ref="Z67:AB67"/>
    <mergeCell ref="AC67:AE67"/>
    <mergeCell ref="AF67:AH67"/>
    <mergeCell ref="AI67:AK67"/>
    <mergeCell ref="Q66:S66"/>
    <mergeCell ref="T66:V66"/>
    <mergeCell ref="W66:Y66"/>
    <mergeCell ref="Z66:AB66"/>
    <mergeCell ref="AC66:AE66"/>
    <mergeCell ref="AF66:AH66"/>
    <mergeCell ref="AI66:AK66"/>
    <mergeCell ref="AL66:AN66"/>
    <mergeCell ref="W69:Y69"/>
    <mergeCell ref="Z69:AB69"/>
    <mergeCell ref="AC69:AE69"/>
    <mergeCell ref="AF69:AH69"/>
    <mergeCell ref="AI69:AK69"/>
    <mergeCell ref="AL69:AN69"/>
    <mergeCell ref="AO69:AQ69"/>
    <mergeCell ref="AR69:AT69"/>
    <mergeCell ref="AO77:AQ77"/>
    <mergeCell ref="B75:N75"/>
    <mergeCell ref="O75:P75"/>
    <mergeCell ref="Q75:S75"/>
    <mergeCell ref="T75:V75"/>
    <mergeCell ref="W75:Y75"/>
    <mergeCell ref="Z75:AB75"/>
    <mergeCell ref="AI75:AK75"/>
    <mergeCell ref="AO100:AR100"/>
    <mergeCell ref="AS100:AV100"/>
    <mergeCell ref="AW100:AZ100"/>
    <mergeCell ref="Q99:T99"/>
    <mergeCell ref="U99:X99"/>
    <mergeCell ref="B77:N77"/>
    <mergeCell ref="Q77:S77"/>
    <mergeCell ref="T77:V77"/>
    <mergeCell ref="W77:Y77"/>
    <mergeCell ref="Z77:AB77"/>
    <mergeCell ref="AC77:AE77"/>
    <mergeCell ref="AF77:AH77"/>
    <mergeCell ref="AI77:AK77"/>
    <mergeCell ref="AL77:AN77"/>
    <mergeCell ref="AS91:AV91"/>
    <mergeCell ref="AW91:AZ91"/>
    <mergeCell ref="Q92:T92"/>
    <mergeCell ref="B98:N99"/>
    <mergeCell ref="O98:P99"/>
    <mergeCell ref="AK99:AN99"/>
    <mergeCell ref="AO99:AR99"/>
    <mergeCell ref="O91:P91"/>
    <mergeCell ref="O77:P77"/>
    <mergeCell ref="AX77:AZ77"/>
    <mergeCell ref="AO91:AR91"/>
    <mergeCell ref="B101:N101"/>
    <mergeCell ref="O101:P101"/>
    <mergeCell ref="Q101:T101"/>
    <mergeCell ref="U101:X101"/>
    <mergeCell ref="Y101:AB101"/>
    <mergeCell ref="AC101:AF101"/>
    <mergeCell ref="AG101:AJ101"/>
    <mergeCell ref="AK101:AN101"/>
    <mergeCell ref="AO101:AR101"/>
    <mergeCell ref="U92:X92"/>
    <mergeCell ref="Y92:AB92"/>
    <mergeCell ref="AC92:AF92"/>
    <mergeCell ref="AG92:AJ92"/>
    <mergeCell ref="AK92:AN92"/>
    <mergeCell ref="AO92:AR92"/>
    <mergeCell ref="U100:X100"/>
    <mergeCell ref="Y100:AB100"/>
    <mergeCell ref="AG100:AJ100"/>
    <mergeCell ref="AK100:AN100"/>
    <mergeCell ref="Y93:AB93"/>
    <mergeCell ref="AC93:AF93"/>
    <mergeCell ref="AG93:AJ93"/>
    <mergeCell ref="AK93:AN93"/>
    <mergeCell ref="U93:X93"/>
    <mergeCell ref="AX107:AZ107"/>
    <mergeCell ref="AX106:AZ106"/>
    <mergeCell ref="AO108:AQ108"/>
    <mergeCell ref="T108:V108"/>
    <mergeCell ref="W108:Y108"/>
    <mergeCell ref="AC108:AE108"/>
    <mergeCell ref="AF108:AH108"/>
    <mergeCell ref="B108:N108"/>
    <mergeCell ref="O108:P108"/>
    <mergeCell ref="Q108:S108"/>
    <mergeCell ref="AL107:AN107"/>
    <mergeCell ref="AO107:AQ107"/>
    <mergeCell ref="AR107:AT107"/>
    <mergeCell ref="AU107:AW107"/>
    <mergeCell ref="T107:V107"/>
    <mergeCell ref="B102:N102"/>
    <mergeCell ref="AL108:AN108"/>
    <mergeCell ref="AR108:AT108"/>
    <mergeCell ref="AU108:AW108"/>
    <mergeCell ref="Z108:AB108"/>
    <mergeCell ref="AO106:AQ106"/>
    <mergeCell ref="AR106:AT106"/>
    <mergeCell ref="AU106:AW106"/>
    <mergeCell ref="O112:P112"/>
    <mergeCell ref="Q112:S112"/>
    <mergeCell ref="T112:V112"/>
    <mergeCell ref="W112:Y112"/>
    <mergeCell ref="Z112:AB112"/>
    <mergeCell ref="AC112:AE112"/>
    <mergeCell ref="AF112:AH112"/>
    <mergeCell ref="AL110:AN110"/>
    <mergeCell ref="B110:N110"/>
    <mergeCell ref="O110:P110"/>
    <mergeCell ref="AX109:AZ109"/>
    <mergeCell ref="AX110:AZ110"/>
    <mergeCell ref="Z123:AB123"/>
    <mergeCell ref="Q118:S118"/>
    <mergeCell ref="T118:V118"/>
    <mergeCell ref="W118:Y118"/>
    <mergeCell ref="Z118:AB118"/>
    <mergeCell ref="AC118:AE118"/>
    <mergeCell ref="AF118:AH118"/>
    <mergeCell ref="AX111:AZ111"/>
    <mergeCell ref="W115:Y115"/>
    <mergeCell ref="Z115:AB115"/>
    <mergeCell ref="AC115:AE115"/>
    <mergeCell ref="AF115:AH115"/>
    <mergeCell ref="AI115:AK115"/>
    <mergeCell ref="AL115:AN115"/>
    <mergeCell ref="AO115:AQ115"/>
    <mergeCell ref="AR115:AT115"/>
    <mergeCell ref="AU115:AW115"/>
    <mergeCell ref="AU116:AW116"/>
    <mergeCell ref="AX116:AZ116"/>
    <mergeCell ref="AO121:AQ121"/>
    <mergeCell ref="B141:N141"/>
    <mergeCell ref="O141:P141"/>
    <mergeCell ref="Q141:T141"/>
    <mergeCell ref="U141:X141"/>
    <mergeCell ref="Y141:AB141"/>
    <mergeCell ref="AC141:AF141"/>
    <mergeCell ref="AG141:AJ141"/>
    <mergeCell ref="AK141:AN141"/>
    <mergeCell ref="AO141:AR141"/>
    <mergeCell ref="AL123:AN123"/>
    <mergeCell ref="AO123:AQ123"/>
    <mergeCell ref="AR123:AT123"/>
    <mergeCell ref="AU123:AW123"/>
    <mergeCell ref="AX123:AZ123"/>
    <mergeCell ref="B125:AZ125"/>
    <mergeCell ref="B126:N127"/>
    <mergeCell ref="O126:P127"/>
    <mergeCell ref="AG140:AJ140"/>
    <mergeCell ref="AK140:AN140"/>
    <mergeCell ref="B144:N144"/>
    <mergeCell ref="O144:P144"/>
    <mergeCell ref="Q144:T144"/>
    <mergeCell ref="U144:X144"/>
    <mergeCell ref="Y144:AB144"/>
    <mergeCell ref="AC144:AF144"/>
    <mergeCell ref="AG144:AJ144"/>
    <mergeCell ref="AK144:AN144"/>
    <mergeCell ref="AO144:AR144"/>
    <mergeCell ref="Q142:T142"/>
    <mergeCell ref="U142:X142"/>
    <mergeCell ref="AK142:AN142"/>
    <mergeCell ref="AO142:AR142"/>
    <mergeCell ref="B143:N143"/>
    <mergeCell ref="O143:P143"/>
    <mergeCell ref="Q143:T143"/>
    <mergeCell ref="U143:X143"/>
    <mergeCell ref="Y143:AB143"/>
    <mergeCell ref="AC143:AF143"/>
    <mergeCell ref="AS144:AV144"/>
    <mergeCell ref="Y142:AB142"/>
    <mergeCell ref="AC142:AF142"/>
    <mergeCell ref="AS141:AV141"/>
    <mergeCell ref="AW141:AZ141"/>
    <mergeCell ref="AG143:AJ143"/>
    <mergeCell ref="AK143:AN143"/>
    <mergeCell ref="AO143:AR143"/>
    <mergeCell ref="AS143:AV143"/>
    <mergeCell ref="AW143:AZ143"/>
    <mergeCell ref="B142:N142"/>
    <mergeCell ref="O142:P142"/>
    <mergeCell ref="AC156:AJ156"/>
    <mergeCell ref="AK156:AR156"/>
    <mergeCell ref="AS156:AZ156"/>
    <mergeCell ref="B157:Y157"/>
    <mergeCell ref="AC157:AJ157"/>
    <mergeCell ref="AK157:AR157"/>
    <mergeCell ref="AS157:AZ157"/>
    <mergeCell ref="AS148:AV148"/>
    <mergeCell ref="AW148:AZ148"/>
    <mergeCell ref="B150:AZ150"/>
    <mergeCell ref="B151:Y153"/>
    <mergeCell ref="Z151:AB153"/>
    <mergeCell ref="AC151:AZ151"/>
    <mergeCell ref="AC152:AJ153"/>
    <mergeCell ref="AK152:AR153"/>
    <mergeCell ref="AS152:AZ153"/>
    <mergeCell ref="B148:N148"/>
    <mergeCell ref="O148:P148"/>
    <mergeCell ref="Q148:T148"/>
    <mergeCell ref="U148:X148"/>
    <mergeCell ref="Y148:AB148"/>
    <mergeCell ref="AC148:AF148"/>
    <mergeCell ref="AG148:AJ148"/>
    <mergeCell ref="AK148:AN148"/>
    <mergeCell ref="AO148:AR148"/>
    <mergeCell ref="AS154:AZ154"/>
    <mergeCell ref="AS155:AZ155"/>
    <mergeCell ref="Z157:AB157"/>
    <mergeCell ref="Z156:AB156"/>
    <mergeCell ref="B155:Y155"/>
    <mergeCell ref="AC155:AJ155"/>
    <mergeCell ref="Z155:AB155"/>
    <mergeCell ref="AU69:AW69"/>
    <mergeCell ref="AX69:AZ69"/>
    <mergeCell ref="AO68:AQ68"/>
    <mergeCell ref="AR68:AT68"/>
    <mergeCell ref="AU68:AW68"/>
    <mergeCell ref="AX68:AZ68"/>
    <mergeCell ref="AC75:AE75"/>
    <mergeCell ref="AF75:AH75"/>
    <mergeCell ref="AL75:AN75"/>
    <mergeCell ref="B72:N72"/>
    <mergeCell ref="O72:P72"/>
    <mergeCell ref="Q72:S72"/>
    <mergeCell ref="T72:V72"/>
    <mergeCell ref="W72:Y72"/>
    <mergeCell ref="Z72:AB72"/>
    <mergeCell ref="AC72:AE72"/>
    <mergeCell ref="AC107:AE107"/>
    <mergeCell ref="AF107:AH107"/>
    <mergeCell ref="AI107:AK107"/>
    <mergeCell ref="Q107:S107"/>
    <mergeCell ref="O71:P71"/>
    <mergeCell ref="Q71:S71"/>
    <mergeCell ref="T71:V71"/>
    <mergeCell ref="W71:Y71"/>
    <mergeCell ref="Z71:AB71"/>
    <mergeCell ref="AC71:AE71"/>
    <mergeCell ref="AF71:AH71"/>
    <mergeCell ref="AI71:AK71"/>
    <mergeCell ref="AO67:AQ67"/>
    <mergeCell ref="AR67:AT67"/>
    <mergeCell ref="AU67:AW67"/>
    <mergeCell ref="AX67:AZ67"/>
    <mergeCell ref="W68:Y68"/>
    <mergeCell ref="Z68:AB68"/>
    <mergeCell ref="AC68:AE68"/>
    <mergeCell ref="AF68:AH68"/>
    <mergeCell ref="AI68:AK68"/>
    <mergeCell ref="AR71:AT71"/>
    <mergeCell ref="AU71:AW71"/>
    <mergeCell ref="AX71:AZ71"/>
    <mergeCell ref="W70:Y70"/>
    <mergeCell ref="Z70:AB70"/>
    <mergeCell ref="AC70:AE70"/>
    <mergeCell ref="AF70:AH70"/>
    <mergeCell ref="AI70:AK70"/>
    <mergeCell ref="AL70:AN70"/>
    <mergeCell ref="AL71:AN71"/>
    <mergeCell ref="B79:N79"/>
    <mergeCell ref="T83:V83"/>
    <mergeCell ref="W83:Y83"/>
    <mergeCell ref="Z83:AB83"/>
    <mergeCell ref="AC83:AE83"/>
    <mergeCell ref="AF83:AH83"/>
    <mergeCell ref="AI83:AK83"/>
    <mergeCell ref="B67:N67"/>
    <mergeCell ref="O67:P67"/>
    <mergeCell ref="AF72:AH72"/>
    <mergeCell ref="AI72:AK72"/>
    <mergeCell ref="AL72:AN72"/>
    <mergeCell ref="AO72:AQ72"/>
    <mergeCell ref="AR72:AT72"/>
    <mergeCell ref="AU72:AW72"/>
    <mergeCell ref="AX72:AZ72"/>
    <mergeCell ref="B68:N68"/>
    <mergeCell ref="O68:P68"/>
    <mergeCell ref="Q68:S68"/>
    <mergeCell ref="T68:V68"/>
    <mergeCell ref="B69:N69"/>
    <mergeCell ref="O69:P69"/>
    <mergeCell ref="Q69:S69"/>
    <mergeCell ref="T69:V69"/>
    <mergeCell ref="AO71:AQ71"/>
    <mergeCell ref="AO70:AQ70"/>
    <mergeCell ref="AR70:AT70"/>
    <mergeCell ref="AU70:AW70"/>
    <mergeCell ref="AX70:AZ70"/>
    <mergeCell ref="B70:N70"/>
    <mergeCell ref="B71:N71"/>
    <mergeCell ref="B80:N80"/>
    <mergeCell ref="B81:N81"/>
    <mergeCell ref="B82:N82"/>
    <mergeCell ref="Q106:S106"/>
    <mergeCell ref="AC123:AE123"/>
    <mergeCell ref="AF123:AH123"/>
    <mergeCell ref="AI123:AK123"/>
    <mergeCell ref="AW127:AZ127"/>
    <mergeCell ref="AX82:AZ82"/>
    <mergeCell ref="O80:P80"/>
    <mergeCell ref="O81:P81"/>
    <mergeCell ref="O82:P82"/>
    <mergeCell ref="B85:N85"/>
    <mergeCell ref="AX80:AZ80"/>
    <mergeCell ref="AL81:AN81"/>
    <mergeCell ref="AO81:AQ81"/>
    <mergeCell ref="AL119:AN119"/>
    <mergeCell ref="AO119:AQ119"/>
    <mergeCell ref="AU80:AW80"/>
    <mergeCell ref="Q81:S81"/>
    <mergeCell ref="T81:V81"/>
    <mergeCell ref="W81:Y81"/>
    <mergeCell ref="Z81:AB81"/>
    <mergeCell ref="AC81:AE81"/>
    <mergeCell ref="Z82:AB82"/>
    <mergeCell ref="AC82:AE82"/>
    <mergeCell ref="AX115:AZ115"/>
    <mergeCell ref="AX119:AZ119"/>
    <mergeCell ref="AI112:AK112"/>
    <mergeCell ref="AL112:AN112"/>
    <mergeCell ref="AO112:AQ112"/>
    <mergeCell ref="AR112:AT112"/>
    <mergeCell ref="AR75:AT75"/>
    <mergeCell ref="AU75:AW75"/>
    <mergeCell ref="AX75:AZ75"/>
    <mergeCell ref="B76:N76"/>
    <mergeCell ref="O76:P76"/>
    <mergeCell ref="Q76:S76"/>
    <mergeCell ref="T76:V76"/>
    <mergeCell ref="W76:Y76"/>
    <mergeCell ref="Z76:AB76"/>
    <mergeCell ref="AC76:AE76"/>
    <mergeCell ref="AF76:AH76"/>
    <mergeCell ref="AI76:AK76"/>
    <mergeCell ref="AL76:AN76"/>
    <mergeCell ref="AO76:AQ76"/>
    <mergeCell ref="AR76:AT76"/>
    <mergeCell ref="AU76:AW76"/>
    <mergeCell ref="AX76:AZ76"/>
    <mergeCell ref="AO75:AQ75"/>
    <mergeCell ref="AS142:AV142"/>
    <mergeCell ref="AW142:AZ142"/>
    <mergeCell ref="AW131:AZ131"/>
    <mergeCell ref="B132:N132"/>
    <mergeCell ref="AS140:AV140"/>
    <mergeCell ref="AW140:AZ140"/>
    <mergeCell ref="B136:N136"/>
    <mergeCell ref="O136:P136"/>
    <mergeCell ref="B139:N140"/>
    <mergeCell ref="O139:P140"/>
    <mergeCell ref="Q139:AB139"/>
    <mergeCell ref="AW136:AZ136"/>
    <mergeCell ref="O132:P132"/>
    <mergeCell ref="AG132:AJ132"/>
    <mergeCell ref="AK132:AN132"/>
    <mergeCell ref="AS132:AV132"/>
    <mergeCell ref="Q132:T132"/>
    <mergeCell ref="AO132:AR132"/>
    <mergeCell ref="AC132:AF132"/>
    <mergeCell ref="B131:N131"/>
    <mergeCell ref="O131:P131"/>
    <mergeCell ref="Q131:T131"/>
    <mergeCell ref="U131:X131"/>
    <mergeCell ref="Y131:AB131"/>
    <mergeCell ref="AC131:AF131"/>
    <mergeCell ref="AG131:AJ131"/>
    <mergeCell ref="AW134:AZ134"/>
    <mergeCell ref="U132:X132"/>
    <mergeCell ref="AC134:AF134"/>
    <mergeCell ref="AG134:AJ134"/>
    <mergeCell ref="AK134:AN134"/>
    <mergeCell ref="AO134:AR134"/>
    <mergeCell ref="AC130:AF130"/>
    <mergeCell ref="AG130:AJ130"/>
    <mergeCell ref="AK130:AN130"/>
    <mergeCell ref="AO130:AR130"/>
    <mergeCell ref="AS130:AV130"/>
    <mergeCell ref="Q133:T133"/>
    <mergeCell ref="U133:X133"/>
    <mergeCell ref="Y133:AB133"/>
    <mergeCell ref="AC133:AF133"/>
    <mergeCell ref="AG133:AJ133"/>
    <mergeCell ref="Y132:AB132"/>
    <mergeCell ref="AK133:AN133"/>
    <mergeCell ref="AO133:AR133"/>
    <mergeCell ref="AS133:AV133"/>
    <mergeCell ref="Q130:T130"/>
    <mergeCell ref="U130:X130"/>
    <mergeCell ref="AG127:AJ127"/>
    <mergeCell ref="AK127:AN127"/>
    <mergeCell ref="AO127:AR127"/>
    <mergeCell ref="AX85:AZ85"/>
    <mergeCell ref="B87:N87"/>
    <mergeCell ref="O87:P87"/>
    <mergeCell ref="AO126:AZ126"/>
    <mergeCell ref="B123:N123"/>
    <mergeCell ref="O123:P123"/>
    <mergeCell ref="Q123:S123"/>
    <mergeCell ref="T123:V123"/>
    <mergeCell ref="W123:Y123"/>
    <mergeCell ref="AG128:AJ128"/>
    <mergeCell ref="AK128:AN128"/>
    <mergeCell ref="AO128:AR128"/>
    <mergeCell ref="AS127:AV127"/>
    <mergeCell ref="Q127:T127"/>
    <mergeCell ref="U127:X127"/>
    <mergeCell ref="Y127:AB127"/>
    <mergeCell ref="AC127:AF127"/>
    <mergeCell ref="B128:N128"/>
    <mergeCell ref="O128:P128"/>
    <mergeCell ref="Q126:AB126"/>
    <mergeCell ref="AC126:AN126"/>
    <mergeCell ref="AI108:AK108"/>
    <mergeCell ref="B100:N100"/>
    <mergeCell ref="O100:P100"/>
    <mergeCell ref="Q100:T100"/>
    <mergeCell ref="AU112:AW112"/>
    <mergeCell ref="AX112:AZ112"/>
    <mergeCell ref="Q119:S119"/>
    <mergeCell ref="T119:V119"/>
    <mergeCell ref="W119:Y119"/>
    <mergeCell ref="Z119:AB119"/>
    <mergeCell ref="AC119:AE119"/>
    <mergeCell ref="AW145:AZ145"/>
    <mergeCell ref="W113:Y113"/>
    <mergeCell ref="Z113:AB113"/>
    <mergeCell ref="AC113:AE113"/>
    <mergeCell ref="AF113:AH113"/>
    <mergeCell ref="AI113:AK113"/>
    <mergeCell ref="AL113:AN113"/>
    <mergeCell ref="AO113:AQ113"/>
    <mergeCell ref="AR113:AT113"/>
    <mergeCell ref="AU113:AW113"/>
    <mergeCell ref="AX113:AZ113"/>
    <mergeCell ref="B113:N113"/>
    <mergeCell ref="O113:P113"/>
    <mergeCell ref="Q113:S113"/>
    <mergeCell ref="T113:V113"/>
    <mergeCell ref="AW144:AZ144"/>
    <mergeCell ref="AU114:AW114"/>
    <mergeCell ref="AX114:AZ114"/>
    <mergeCell ref="B115:N115"/>
    <mergeCell ref="O115:P115"/>
    <mergeCell ref="Q115:S115"/>
    <mergeCell ref="T115:V115"/>
    <mergeCell ref="AS134:AV134"/>
    <mergeCell ref="AW129:AZ129"/>
    <mergeCell ref="B129:N129"/>
    <mergeCell ref="O129:P129"/>
    <mergeCell ref="Q129:T129"/>
    <mergeCell ref="U129:X129"/>
    <mergeCell ref="Y129:AB129"/>
    <mergeCell ref="AC129:AF129"/>
    <mergeCell ref="AG129:AJ129"/>
    <mergeCell ref="AK129:AN129"/>
    <mergeCell ref="AR80:AT80"/>
    <mergeCell ref="AC114:AE114"/>
    <mergeCell ref="AF114:AH114"/>
    <mergeCell ref="AI114:AK114"/>
    <mergeCell ref="AL114:AN114"/>
    <mergeCell ref="AO114:AQ114"/>
    <mergeCell ref="AR114:AT114"/>
    <mergeCell ref="AR81:AT81"/>
    <mergeCell ref="B145:N145"/>
    <mergeCell ref="O145:P145"/>
    <mergeCell ref="Q145:T145"/>
    <mergeCell ref="U145:X145"/>
    <mergeCell ref="Y145:AB145"/>
    <mergeCell ref="AC145:AF145"/>
    <mergeCell ref="AG145:AJ145"/>
    <mergeCell ref="AK145:AN145"/>
    <mergeCell ref="AO145:AR145"/>
    <mergeCell ref="AS145:AV145"/>
    <mergeCell ref="AU82:AW82"/>
    <mergeCell ref="O85:P85"/>
    <mergeCell ref="Q85:S85"/>
    <mergeCell ref="T85:V85"/>
    <mergeCell ref="W85:Y85"/>
    <mergeCell ref="Z85:AB85"/>
    <mergeCell ref="AC85:AE85"/>
    <mergeCell ref="AF85:AH85"/>
    <mergeCell ref="AI85:AK85"/>
    <mergeCell ref="AL85:AN85"/>
    <mergeCell ref="AO85:AQ85"/>
    <mergeCell ref="AR85:AT85"/>
    <mergeCell ref="AU85:AW85"/>
    <mergeCell ref="Y130:AB130"/>
    <mergeCell ref="AX81:AZ81"/>
    <mergeCell ref="Q111:S111"/>
    <mergeCell ref="T111:V111"/>
    <mergeCell ref="W111:Y111"/>
    <mergeCell ref="Z111:AB111"/>
    <mergeCell ref="AC111:AE111"/>
    <mergeCell ref="AF111:AH111"/>
    <mergeCell ref="AI111:AK111"/>
    <mergeCell ref="AL111:AN111"/>
    <mergeCell ref="AO111:AQ111"/>
    <mergeCell ref="AR111:AT111"/>
    <mergeCell ref="AC109:AE109"/>
    <mergeCell ref="AF109:AH109"/>
    <mergeCell ref="AI109:AK109"/>
    <mergeCell ref="AO110:AQ110"/>
    <mergeCell ref="W107:Y107"/>
    <mergeCell ref="Z107:AB107"/>
    <mergeCell ref="W110:Y110"/>
    <mergeCell ref="Q87:S87"/>
    <mergeCell ref="T87:V87"/>
    <mergeCell ref="W87:Y87"/>
    <mergeCell ref="Z87:AB87"/>
    <mergeCell ref="AC87:AE87"/>
    <mergeCell ref="AF87:AH87"/>
    <mergeCell ref="AI87:AK87"/>
    <mergeCell ref="AL87:AN87"/>
    <mergeCell ref="AO87:AQ87"/>
    <mergeCell ref="AR87:AT87"/>
    <mergeCell ref="AU87:AW87"/>
    <mergeCell ref="AX87:AZ87"/>
    <mergeCell ref="AX83:AZ83"/>
    <mergeCell ref="AL82:AN82"/>
    <mergeCell ref="B73:N73"/>
    <mergeCell ref="O73:P73"/>
    <mergeCell ref="Q73:S73"/>
    <mergeCell ref="T73:V73"/>
    <mergeCell ref="W73:Y73"/>
    <mergeCell ref="Z73:AB73"/>
    <mergeCell ref="AC73:AE73"/>
    <mergeCell ref="AF73:AH73"/>
    <mergeCell ref="AI73:AK73"/>
    <mergeCell ref="AL73:AN73"/>
    <mergeCell ref="AO73:AQ73"/>
    <mergeCell ref="AR73:AT73"/>
    <mergeCell ref="AU73:AW73"/>
    <mergeCell ref="AX73:AZ73"/>
    <mergeCell ref="B74:N74"/>
    <mergeCell ref="O74:P74"/>
    <mergeCell ref="Q74:S74"/>
    <mergeCell ref="T74:V74"/>
    <mergeCell ref="W74:Y74"/>
    <mergeCell ref="Z74:AB74"/>
    <mergeCell ref="AC74:AE74"/>
    <mergeCell ref="AF74:AH74"/>
    <mergeCell ref="AI74:AK74"/>
    <mergeCell ref="AL74:AN74"/>
    <mergeCell ref="AO74:AQ74"/>
    <mergeCell ref="AR74:AT74"/>
    <mergeCell ref="AU74:AW74"/>
    <mergeCell ref="AX74:AZ74"/>
    <mergeCell ref="AW130:AZ130"/>
    <mergeCell ref="AS128:AV128"/>
    <mergeCell ref="B135:N135"/>
    <mergeCell ref="O135:P135"/>
    <mergeCell ref="Q135:T135"/>
    <mergeCell ref="U135:X135"/>
    <mergeCell ref="Y135:AB135"/>
    <mergeCell ref="AC135:AF135"/>
    <mergeCell ref="AG135:AJ135"/>
    <mergeCell ref="AK135:AN135"/>
    <mergeCell ref="AO135:AR135"/>
    <mergeCell ref="AS135:AV135"/>
    <mergeCell ref="AW135:AZ135"/>
    <mergeCell ref="B134:N134"/>
    <mergeCell ref="O134:P134"/>
    <mergeCell ref="Q134:T134"/>
    <mergeCell ref="U134:X134"/>
    <mergeCell ref="Y134:AB134"/>
    <mergeCell ref="AW133:AZ133"/>
    <mergeCell ref="AW128:AZ128"/>
    <mergeCell ref="U128:X128"/>
    <mergeCell ref="Y128:AB128"/>
    <mergeCell ref="AC128:AF128"/>
    <mergeCell ref="Q128:T128"/>
    <mergeCell ref="AO129:AR129"/>
    <mergeCell ref="AS129:AV129"/>
    <mergeCell ref="AW132:AZ132"/>
    <mergeCell ref="AK131:AN131"/>
    <mergeCell ref="AO131:AR131"/>
    <mergeCell ref="AS131:AV131"/>
    <mergeCell ref="B130:N130"/>
    <mergeCell ref="O130:P130"/>
    <mergeCell ref="B83:N83"/>
    <mergeCell ref="O83:P83"/>
    <mergeCell ref="Q83:S83"/>
    <mergeCell ref="Z110:AB110"/>
    <mergeCell ref="AC110:AE110"/>
    <mergeCell ref="AF110:AH110"/>
    <mergeCell ref="AI110:AK110"/>
    <mergeCell ref="Q82:S82"/>
    <mergeCell ref="T82:V82"/>
    <mergeCell ref="W82:Y82"/>
    <mergeCell ref="AL83:AN83"/>
    <mergeCell ref="AO83:AQ83"/>
    <mergeCell ref="AR83:AT83"/>
    <mergeCell ref="AU83:AW83"/>
    <mergeCell ref="AU81:AW81"/>
    <mergeCell ref="AO82:AQ82"/>
    <mergeCell ref="AR82:AT82"/>
    <mergeCell ref="AF81:AH81"/>
    <mergeCell ref="AI81:AK81"/>
    <mergeCell ref="Q80:S80"/>
    <mergeCell ref="T80:V80"/>
    <mergeCell ref="W80:Y80"/>
    <mergeCell ref="Z80:AB80"/>
    <mergeCell ref="AC80:AE80"/>
    <mergeCell ref="AF80:AH80"/>
    <mergeCell ref="AI80:AK80"/>
    <mergeCell ref="AL80:AN80"/>
    <mergeCell ref="AO80:AQ80"/>
    <mergeCell ref="B117:N117"/>
    <mergeCell ref="Q117:S117"/>
    <mergeCell ref="T117:V117"/>
    <mergeCell ref="W117:Y117"/>
    <mergeCell ref="Z117:AB117"/>
    <mergeCell ref="AC117:AE117"/>
    <mergeCell ref="AF117:AH117"/>
    <mergeCell ref="AI117:AK117"/>
    <mergeCell ref="AL117:AN117"/>
    <mergeCell ref="AO117:AQ117"/>
    <mergeCell ref="AR117:AT117"/>
    <mergeCell ref="AU117:AW117"/>
    <mergeCell ref="AX117:AZ117"/>
    <mergeCell ref="AL109:AN109"/>
    <mergeCell ref="AC98:AN98"/>
    <mergeCell ref="Q110:S110"/>
    <mergeCell ref="T110:V110"/>
    <mergeCell ref="AU111:AW111"/>
    <mergeCell ref="B109:N109"/>
    <mergeCell ref="O109:P109"/>
    <mergeCell ref="Q109:S109"/>
    <mergeCell ref="B114:N114"/>
    <mergeCell ref="O114:P114"/>
    <mergeCell ref="Q114:S114"/>
    <mergeCell ref="T114:V114"/>
    <mergeCell ref="W114:Y114"/>
    <mergeCell ref="Z114:AB114"/>
    <mergeCell ref="B111:N111"/>
    <mergeCell ref="O111:P111"/>
    <mergeCell ref="AR110:AT110"/>
    <mergeCell ref="AU110:AW110"/>
    <mergeCell ref="B112:N112"/>
    <mergeCell ref="B120:N120"/>
    <mergeCell ref="O120:P120"/>
    <mergeCell ref="Q120:S120"/>
    <mergeCell ref="T120:V120"/>
    <mergeCell ref="W120:Y120"/>
    <mergeCell ref="Z120:AB120"/>
    <mergeCell ref="AC120:AE120"/>
    <mergeCell ref="AF120:AH120"/>
    <mergeCell ref="AI120:AK120"/>
    <mergeCell ref="AL120:AN120"/>
    <mergeCell ref="AO120:AQ120"/>
    <mergeCell ref="AR120:AT120"/>
    <mergeCell ref="AU120:AW120"/>
    <mergeCell ref="AX120:AZ120"/>
    <mergeCell ref="AI118:AK118"/>
    <mergeCell ref="AL118:AN118"/>
    <mergeCell ref="AO118:AQ118"/>
    <mergeCell ref="AR118:AT118"/>
    <mergeCell ref="AU118:AW118"/>
    <mergeCell ref="AX118:AZ118"/>
    <mergeCell ref="B118:N118"/>
    <mergeCell ref="B119:N119"/>
    <mergeCell ref="O119:P119"/>
    <mergeCell ref="AR119:AT119"/>
    <mergeCell ref="AU119:AW119"/>
    <mergeCell ref="AF119:AH119"/>
    <mergeCell ref="AI119:AK119"/>
  </mergeCells>
  <pageMargins left="0.59055118110236227" right="0.39370078740157483" top="0.74803149606299213" bottom="0.39370078740157483" header="0.31496062992125984" footer="0"/>
  <pageSetup paperSize="9" scale="62" firstPageNumber="197" fitToHeight="0" orientation="landscape" useFirstPageNumber="1" r:id="rId5"/>
  <rowBreaks count="5" manualBreakCount="5">
    <brk id="21" max="16383" man="1"/>
    <brk id="39" max="16383" man="1"/>
    <brk id="62" max="16383" man="1"/>
    <brk id="123" max="16383" man="1"/>
    <brk id="1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ФОТ 111</vt:lpstr>
      <vt:lpstr>ФОТ (119)</vt:lpstr>
      <vt:lpstr>5.3 - 5.8</vt:lpstr>
      <vt:lpstr>5.9</vt:lpstr>
      <vt:lpstr>Лист1</vt:lpstr>
      <vt:lpstr>'5.3 - 5.8'!Область_печати</vt:lpstr>
      <vt:lpstr>'5.9'!Область_печати</vt:lpstr>
      <vt:lpstr>'ФОТ (119)'!Область_печати</vt:lpstr>
      <vt:lpstr>'ФОТ 111'!Область_печати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БЕЛОВ ВИКТОР ПЕТРОВИЧ</dc:creator>
  <cp:lastModifiedBy>byx</cp:lastModifiedBy>
  <cp:lastPrinted>2021-11-29T10:57:00Z</cp:lastPrinted>
  <dcterms:created xsi:type="dcterms:W3CDTF">2018-07-16T08:20:16Z</dcterms:created>
  <dcterms:modified xsi:type="dcterms:W3CDTF">2021-11-29T10:58:16Z</dcterms:modified>
</cp:coreProperties>
</file>