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6" windowHeight="11520" activeTab="3"/>
  </bookViews>
  <sheets>
    <sheet name="3 лист 2020 г " sheetId="1" r:id="rId1"/>
    <sheet name="4 лист 2021 г" sheetId="2" r:id="rId2"/>
    <sheet name="5 лист 2022  г" sheetId="3" r:id="rId3"/>
    <sheet name="4" sheetId="4" r:id="rId4"/>
    <sheet name="5" sheetId="5" r:id="rId5"/>
  </sheets>
  <definedNames>
    <definedName name="_xlnm.Print_Titles" localSheetId="0">'3 лист 2020 г '!$6:$10</definedName>
    <definedName name="_xlnm.Print_Titles" localSheetId="1">'4 лист 2021 г'!$6:$10</definedName>
    <definedName name="_xlnm.Print_Titles" localSheetId="2">'5 лист 2022  г'!$6:$10</definedName>
    <definedName name="_xlnm.Print_Area" localSheetId="0">'3 лист 2020 г '!$A$4:$FA$83</definedName>
    <definedName name="_xlnm.Print_Area" localSheetId="3">'4'!$A$1:$DK$19</definedName>
    <definedName name="_xlnm.Print_Area" localSheetId="1">'4 лист 2021 г'!$A$4:$FA$83</definedName>
    <definedName name="_xlnm.Print_Area" localSheetId="4">'5'!$A$2:$DD$40</definedName>
    <definedName name="_xlnm.Print_Area" localSheetId="2">'5 лист 2022  г'!$A$4:$FA$83</definedName>
  </definedNames>
  <calcPr fullCalcOnLoad="1"/>
</workbook>
</file>

<file path=xl/sharedStrings.xml><?xml version="1.0" encoding="utf-8"?>
<sst xmlns="http://schemas.openxmlformats.org/spreadsheetml/2006/main" count="610" uniqueCount="191">
  <si>
    <t>Наименование показателя</t>
  </si>
  <si>
    <t>из них:</t>
  </si>
  <si>
    <t>в том числе:</t>
  </si>
  <si>
    <t>(подпись)</t>
  </si>
  <si>
    <t>(расшифровка подписи)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</si>
  <si>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</si>
  <si>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</si>
  <si>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</si>
  <si>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</si>
  <si>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</si>
  <si>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</si>
  <si>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</si>
  <si>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</si>
  <si>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</si>
  <si>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</si>
  <si>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</si>
  <si>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</si>
  <si>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</si>
  <si>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</si>
  <si>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Всего</t>
  </si>
  <si>
    <t>Исполнитель</t>
  </si>
  <si>
    <t>тел.</t>
  </si>
  <si>
    <t>(уполномоченное лицо)</t>
  </si>
  <si>
    <t>Поступление финансовых активов,
всего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</si>
  <si>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</si>
  <si>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</si>
  <si>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</si>
  <si>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</si>
  <si>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</si>
  <si>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</si>
  <si>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</si>
  <si>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</si>
  <si>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</si>
  <si>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</si>
  <si>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</si>
  <si>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</si>
  <si>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</si>
  <si>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</si>
  <si>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</si>
  <si>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</si>
  <si>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</si>
  <si>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</si>
  <si>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</si>
  <si>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</si>
  <si>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</si>
  <si>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</si>
  <si>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</si>
  <si>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</si>
  <si>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</si>
  <si>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</si>
  <si>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</si>
  <si>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</si>
  <si>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</si>
  <si>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</si>
  <si>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</si>
  <si>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</si>
  <si>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</si>
  <si>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</si>
  <si>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</si>
  <si>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</si>
  <si>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</si>
  <si>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</si>
  <si>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</si>
  <si>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</si>
  <si>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</si>
  <si>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</si>
  <si>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</si>
  <si>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</si>
  <si>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</si>
  <si>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</si>
  <si>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</si>
  <si>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</si>
  <si>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</si>
  <si>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</si>
  <si>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</si>
  <si>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</si>
  <si>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</si>
  <si>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</si>
  <si>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</si>
  <si>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</si>
  <si>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</si>
  <si>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</si>
  <si>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</si>
  <si>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</si>
  <si>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</si>
  <si>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</si>
  <si>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</si>
  <si>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</si>
  <si>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</si>
  <si>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</si>
  <si>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</si>
  <si>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</si>
  <si>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</si>
  <si>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</si>
  <si>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</si>
  <si>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</si>
  <si>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</si>
  <si>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</si>
  <si>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</si>
  <si>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</si>
  <si>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</si>
  <si>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</si>
  <si>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</si>
  <si>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Выплаты по расходам на закупку товаров, работ, услуг всего:</t>
  </si>
  <si>
    <t>VI . Справочная информация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</si>
  <si>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</si>
  <si>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</si>
  <si>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</si>
  <si>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</si>
  <si>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</si>
  <si>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</si>
  <si>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</si>
  <si>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</si>
  <si>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</si>
  <si>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</si>
  <si>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</si>
  <si>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</si>
  <si>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</si>
  <si>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</si>
  <si>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</si>
  <si>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Руководитель  муниципального учреждения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</si>
  <si>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</si>
  <si>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</si>
  <si>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</si>
  <si>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</si>
  <si>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</si>
  <si>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</si>
  <si>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</si>
  <si>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</si>
  <si>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</si>
  <si>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</si>
  <si>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</si>
  <si>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</si>
  <si>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</si>
  <si>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</si>
  <si>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</si>
  <si>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</si>
  <si>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</si>
  <si>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</si>
  <si>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</si>
  <si>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</si>
  <si>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</si>
  <si>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</si>
  <si>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</si>
  <si>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</si>
  <si>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</si>
  <si>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</si>
  <si>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</si>
  <si>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</si>
  <si>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</si>
  <si>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</si>
  <si>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</si>
  <si>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</si>
  <si>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</si>
  <si>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</si>
  <si>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</si>
  <si>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</si>
  <si>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</si>
  <si>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</si>
  <si>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</si>
  <si>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</si>
  <si>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</si>
  <si>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</si>
  <si>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</si>
  <si>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</si>
  <si>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</si>
  <si>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</si>
  <si>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</si>
  <si>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</si>
  <si>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</si>
  <si>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</si>
  <si>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</si>
  <si>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Миронова С. В.</t>
  </si>
  <si>
    <t>Н. В. Кондрашова</t>
  </si>
  <si>
    <t>С. В. Миронова</t>
  </si>
  <si>
    <t>/846/ 242-93-32</t>
  </si>
  <si>
    <t>Услуги по содержанию тек. ремонт</t>
  </si>
  <si>
    <r>
      <rPr>
        <sz val="12"/>
        <rFont val="Times New Roman"/>
        <family val="1"/>
      </rPr>
      <t>субсидии, предоставляемые</t>
    </r>
    <r>
      <rPr>
        <sz val="13"/>
        <rFont val="Times New Roman"/>
        <family val="1"/>
      </rPr>
      <t xml:space="preserve"> в соответствии с абзацем п. 1 ст. 78.1 Бюджетного кодекса Российской Федерации (целевые субсидии) 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</si>
  <si>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</si>
  <si>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</si>
  <si>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</si>
  <si>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</si>
  <si>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</si>
  <si>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</si>
  <si>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</si>
  <si>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 очередной финансовый год</t>
  </si>
  <si>
    <t>на 2021 г 1-й год планового период</t>
  </si>
  <si>
    <t>на 2022  г. 2-й год планового период</t>
  </si>
  <si>
    <t>на ______________________________________2020 г.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</si>
  <si>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</t>
    </r>
    <r>
      <rPr>
        <b/>
        <u val="single"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МБОУ Школа № 174 г. о. Самара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на    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</si>
  <si>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t>"_15__"__апреля___2020 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</si>
</sst>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72" fontId="7" fillId="0" borderId="11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172" fontId="7" fillId="33" borderId="11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2" fontId="6" fillId="0" borderId="15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72" fontId="2" fillId="0" borderId="15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6" fillId="0" borderId="15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173" fontId="7" fillId="33" borderId="15" xfId="0" applyNumberFormat="1" applyFont="1" applyFill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 vertical="center"/>
    </xf>
    <xf numFmtId="173" fontId="7" fillId="33" borderId="12" xfId="0" applyNumberFormat="1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2" fontId="7" fillId="33" borderId="15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173" fontId="7" fillId="0" borderId="16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72" fontId="6" fillId="0" borderId="20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5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72" fontId="9" fillId="0" borderId="15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9"/>
  <sheetViews>
    <sheetView view="pageBreakPreview" zoomScale="87" zoomScaleNormal="80" zoomScaleSheetLayoutView="87" workbookViewId="0" topLeftCell="A10">
      <selection activeCell="CR15" sqref="CR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11" customWidth="1"/>
    <col min="45" max="57" width="0.875" style="1" customWidth="1"/>
    <col min="58" max="58" width="0.74609375" style="1" customWidth="1"/>
    <col min="59" max="60" width="0.875" style="1" hidden="1" customWidth="1"/>
    <col min="61" max="61" width="0.875" style="1" customWidth="1"/>
    <col min="62" max="62" width="14.37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4" width="0.875" style="1" customWidth="1"/>
    <col min="125" max="125" width="2.12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85" t="s">
        <v>85</v>
      </c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</row>
    <row r="3" spans="131:156" ht="14.25"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</row>
    <row r="4" spans="1:142" s="3" customFormat="1" ht="28.5" customHeight="1">
      <c r="A4" s="86" t="s">
        <v>165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12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 t="s">
        <v>24</v>
      </c>
      <c r="AS6" s="87" t="s">
        <v>25</v>
      </c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 t="s">
        <v>26</v>
      </c>
      <c r="BK6" s="89" t="s">
        <v>84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1"/>
    </row>
    <row r="7" spans="1:157" ht="16.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 t="s">
        <v>19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 t="s">
        <v>27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</row>
    <row r="8" spans="1:157" ht="91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8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 t="s">
        <v>121</v>
      </c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 t="s">
        <v>119</v>
      </c>
      <c r="CS8" s="87" t="s">
        <v>177</v>
      </c>
      <c r="CT8" s="87" t="s">
        <v>28</v>
      </c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8" t="s">
        <v>33</v>
      </c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7" t="s">
        <v>29</v>
      </c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</row>
    <row r="9" spans="1:157" ht="110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7" t="s">
        <v>30</v>
      </c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9" t="s">
        <v>31</v>
      </c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1"/>
    </row>
    <row r="10" spans="1:157" s="2" customFormat="1" ht="15.75" customHeight="1">
      <c r="A10" s="92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4"/>
      <c r="AR10" s="54">
        <v>2</v>
      </c>
      <c r="AS10" s="92">
        <v>3</v>
      </c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J10" s="55">
        <v>4</v>
      </c>
      <c r="BK10" s="92">
        <v>5</v>
      </c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4"/>
      <c r="CC10" s="92">
        <v>6</v>
      </c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4"/>
      <c r="CR10" s="53">
        <v>7</v>
      </c>
      <c r="CS10" s="55">
        <v>8</v>
      </c>
      <c r="CT10" s="92">
        <v>9</v>
      </c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4"/>
      <c r="DI10" s="95">
        <v>10</v>
      </c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7"/>
      <c r="DX10" s="95">
        <v>11</v>
      </c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7"/>
      <c r="EM10" s="95">
        <v>12</v>
      </c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7"/>
    </row>
    <row r="11" spans="1:157" s="4" customFormat="1" ht="17.25">
      <c r="A11" s="98" t="s">
        <v>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21">
        <v>100</v>
      </c>
      <c r="AS11" s="101" t="s">
        <v>32</v>
      </c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3"/>
      <c r="BJ11" s="37" t="s">
        <v>32</v>
      </c>
      <c r="BK11" s="104">
        <f>CC11+CR11+CS11+DX11</f>
        <v>50306824</v>
      </c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6"/>
      <c r="CC11" s="104">
        <f>CC14</f>
        <v>28678753</v>
      </c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6"/>
      <c r="CR11" s="33">
        <f>CR14</f>
        <v>11600561</v>
      </c>
      <c r="CS11" s="34">
        <f>CS12</f>
        <v>2527510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6"/>
      <c r="DI11" s="101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3"/>
      <c r="DX11" s="104">
        <f>DX12</f>
        <v>7500000</v>
      </c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6"/>
      <c r="EM11" s="104">
        <f>EM14</f>
        <v>0</v>
      </c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6"/>
    </row>
    <row r="12" spans="1:157" s="4" customFormat="1" ht="15.75" customHeight="1">
      <c r="A12" s="107" t="s">
        <v>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9"/>
      <c r="AR12" s="24"/>
      <c r="AS12" s="101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3"/>
      <c r="BJ12" s="37"/>
      <c r="BK12" s="101">
        <f>CC12+CR12+CS12+DX12</f>
        <v>50306824</v>
      </c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4">
        <f>CC14</f>
        <v>28678753</v>
      </c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6"/>
      <c r="CR12" s="33">
        <f>CR14</f>
        <v>11600561</v>
      </c>
      <c r="CS12" s="34">
        <f>CS16</f>
        <v>2527510</v>
      </c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3"/>
      <c r="DI12" s="101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3"/>
      <c r="DX12" s="104">
        <f>DX13+DX17+DX14</f>
        <v>7500000</v>
      </c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6"/>
      <c r="EM12" s="104">
        <f>EM14</f>
        <v>0</v>
      </c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6"/>
    </row>
    <row r="13" spans="1:157" s="4" customFormat="1" ht="51.75" customHeight="1">
      <c r="A13" s="110" t="s">
        <v>122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21">
        <v>110</v>
      </c>
      <c r="AS13" s="113" t="s">
        <v>123</v>
      </c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5"/>
      <c r="BJ13" s="37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3"/>
      <c r="CC13" s="101" t="s">
        <v>32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3"/>
      <c r="CR13" s="36" t="s">
        <v>32</v>
      </c>
      <c r="CS13" s="37" t="s">
        <v>32</v>
      </c>
      <c r="CT13" s="102" t="s">
        <v>32</v>
      </c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3"/>
      <c r="DI13" s="101" t="s">
        <v>32</v>
      </c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3"/>
      <c r="EM13" s="116" t="s">
        <v>32</v>
      </c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</row>
    <row r="14" spans="1:157" s="4" customFormat="1" ht="17.25">
      <c r="A14" s="117" t="s">
        <v>34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/>
      <c r="AR14" s="21">
        <v>120</v>
      </c>
      <c r="AS14" s="113" t="s">
        <v>124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5"/>
      <c r="BJ14" s="37"/>
      <c r="BK14" s="101">
        <f>CC14+CR14+DX14</f>
        <v>47279314</v>
      </c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  <c r="CC14" s="101">
        <v>28678753</v>
      </c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3"/>
      <c r="CR14" s="36">
        <v>11600561</v>
      </c>
      <c r="CS14" s="37" t="s">
        <v>32</v>
      </c>
      <c r="CT14" s="101" t="s">
        <v>32</v>
      </c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3"/>
      <c r="DI14" s="101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3"/>
      <c r="DX14" s="101">
        <v>7000000</v>
      </c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3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</row>
    <row r="15" spans="1:157" s="4" customFormat="1" ht="34.5" customHeight="1">
      <c r="A15" s="117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9"/>
      <c r="AR15" s="21">
        <v>130</v>
      </c>
      <c r="AS15" s="113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5"/>
      <c r="BJ15" s="37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3"/>
      <c r="CC15" s="101" t="s">
        <v>32</v>
      </c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3"/>
      <c r="CR15" s="36" t="s">
        <v>32</v>
      </c>
      <c r="CS15" s="37" t="s">
        <v>32</v>
      </c>
      <c r="CT15" s="101" t="s">
        <v>32</v>
      </c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3"/>
      <c r="DI15" s="101" t="s">
        <v>32</v>
      </c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3"/>
      <c r="EM15" s="116" t="s">
        <v>32</v>
      </c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</row>
    <row r="16" spans="1:157" s="4" customFormat="1" ht="17.25">
      <c r="A16" s="120" t="s">
        <v>36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2"/>
      <c r="AR16" s="21">
        <v>150</v>
      </c>
      <c r="AS16" s="113" t="s">
        <v>125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5"/>
      <c r="BJ16" s="37"/>
      <c r="BK16" s="101">
        <f>CC16+CS16</f>
        <v>2527510</v>
      </c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3"/>
      <c r="CR16" s="36" t="s">
        <v>32</v>
      </c>
      <c r="CS16" s="37">
        <v>2527510</v>
      </c>
      <c r="CT16" s="101" t="s">
        <v>32</v>
      </c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3"/>
      <c r="DI16" s="101" t="s">
        <v>32</v>
      </c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3"/>
      <c r="DX16" s="101" t="s">
        <v>32</v>
      </c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3"/>
      <c r="EM16" s="101" t="s">
        <v>32</v>
      </c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3"/>
    </row>
    <row r="17" spans="1:157" s="4" customFormat="1" ht="17.25">
      <c r="A17" s="117" t="s">
        <v>37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9"/>
      <c r="AR17" s="21">
        <v>160</v>
      </c>
      <c r="AS17" s="113" t="s">
        <v>125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5"/>
      <c r="BJ17" s="37"/>
      <c r="BK17" s="101">
        <f>DX17</f>
        <v>500000</v>
      </c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101" t="s">
        <v>32</v>
      </c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3"/>
      <c r="CR17" s="36" t="s">
        <v>32</v>
      </c>
      <c r="CS17" s="37" t="s">
        <v>32</v>
      </c>
      <c r="CT17" s="101" t="s">
        <v>32</v>
      </c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32</v>
      </c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3"/>
      <c r="DX17" s="101">
        <v>500000</v>
      </c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3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</row>
    <row r="18" spans="1:157" s="4" customFormat="1" ht="17.25">
      <c r="A18" s="117" t="s">
        <v>38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9"/>
      <c r="AR18" s="21">
        <v>180</v>
      </c>
      <c r="AS18" s="123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5"/>
      <c r="BJ18" s="40"/>
      <c r="BK18" s="101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1" t="s">
        <v>32</v>
      </c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3"/>
      <c r="CR18" s="36" t="s">
        <v>32</v>
      </c>
      <c r="CS18" s="37" t="s">
        <v>32</v>
      </c>
      <c r="CT18" s="101" t="s">
        <v>32</v>
      </c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3"/>
      <c r="DI18" s="101" t="s">
        <v>32</v>
      </c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3"/>
      <c r="EM18" s="116" t="s">
        <v>32</v>
      </c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</row>
    <row r="19" spans="1:157" s="4" customFormat="1" ht="17.25">
      <c r="A19" s="117" t="s">
        <v>39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9"/>
      <c r="AR19" s="21"/>
      <c r="AS19" s="123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5"/>
      <c r="BJ19" s="40"/>
      <c r="BK19" s="101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101" t="s">
        <v>32</v>
      </c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3"/>
      <c r="CR19" s="36" t="s">
        <v>32</v>
      </c>
      <c r="CS19" s="37" t="s">
        <v>32</v>
      </c>
      <c r="CT19" s="101" t="s">
        <v>32</v>
      </c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3"/>
      <c r="DI19" s="101" t="s">
        <v>32</v>
      </c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3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</row>
    <row r="20" spans="1:157" s="4" customFormat="1" ht="17.25">
      <c r="A20" s="117" t="s">
        <v>40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9"/>
      <c r="AR20" s="21"/>
      <c r="AS20" s="123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5"/>
      <c r="BJ20" s="40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1" t="s">
        <v>32</v>
      </c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  <c r="CR20" s="36" t="s">
        <v>32</v>
      </c>
      <c r="CS20" s="37" t="s">
        <v>32</v>
      </c>
      <c r="CT20" s="101" t="s">
        <v>32</v>
      </c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01" t="s">
        <v>32</v>
      </c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3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</row>
    <row r="21" spans="1:157" s="9" customFormat="1" ht="17.25">
      <c r="A21" s="126" t="s">
        <v>41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49">
        <v>200</v>
      </c>
      <c r="AS21" s="129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1"/>
      <c r="BJ21" s="50"/>
      <c r="BK21" s="132">
        <f>BK22+BK34+BK47+BK50+BK73</f>
        <v>51619098.6</v>
      </c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  <c r="CC21" s="132">
        <f>CC22+CC34+CC47+CC50+CC73+CC74+CC72</f>
        <v>28712156.9</v>
      </c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4"/>
      <c r="CR21" s="77">
        <f>CR22+CR34+CR47+CR50+CR73+CR74+CR72</f>
        <v>12301865.58</v>
      </c>
      <c r="CS21" s="77">
        <f>CS22+CS34+CS47+CS50+CS73+CS74</f>
        <v>2527510</v>
      </c>
      <c r="CT21" s="133">
        <f>CT22+CT34+CT47+CT50</f>
        <v>0</v>
      </c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4"/>
      <c r="DI21" s="132">
        <f>DI22+DI34+DI47+DI50</f>
        <v>0</v>
      </c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4"/>
      <c r="DX21" s="132">
        <f>DX22+DX34+DX50+DX72+DV73</f>
        <v>8077566.12</v>
      </c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4"/>
      <c r="EM21" s="135">
        <v>0</v>
      </c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</row>
    <row r="22" spans="1:157" s="4" customFormat="1" ht="17.25">
      <c r="A22" s="120" t="s">
        <v>49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2"/>
      <c r="AR22" s="21">
        <v>210</v>
      </c>
      <c r="AS22" s="123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5"/>
      <c r="BJ22" s="74">
        <v>210</v>
      </c>
      <c r="BK22" s="132">
        <f>CC22+CR22+CS22+CT22+DI22+DX22</f>
        <v>36347244.11</v>
      </c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4"/>
      <c r="CC22" s="132">
        <f>CC23+CC26</f>
        <v>27610163.9</v>
      </c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4"/>
      <c r="CR22" s="77">
        <f>CR23+CR26</f>
        <v>2533496</v>
      </c>
      <c r="CS22" s="79">
        <f>CS23+CS26</f>
        <v>1143440</v>
      </c>
      <c r="CT22" s="133">
        <f>CT23+CT26</f>
        <v>0</v>
      </c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4"/>
      <c r="DI22" s="132">
        <f>DI23+DI26</f>
        <v>0</v>
      </c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4"/>
      <c r="DX22" s="132">
        <f>DX23+DX26</f>
        <v>5060144.21</v>
      </c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4"/>
      <c r="EM22" s="135">
        <f>EM23+EM26</f>
        <v>0</v>
      </c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</row>
    <row r="23" spans="1:157" s="4" customFormat="1" ht="33" customHeight="1">
      <c r="A23" s="110" t="s">
        <v>42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21">
        <v>211</v>
      </c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5"/>
      <c r="BJ23" s="74" t="s">
        <v>127</v>
      </c>
      <c r="BK23" s="132">
        <f aca="true" t="shared" si="0" ref="BK23:BK53">CC23+CR23+CS23+CT23+DI23+DX23</f>
        <v>36347244.11</v>
      </c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4"/>
      <c r="CC23" s="132">
        <f>SUM(CC24:CQ25)</f>
        <v>27610163.9</v>
      </c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4"/>
      <c r="CR23" s="79">
        <f>SUM(CR24:CR25)</f>
        <v>2533496</v>
      </c>
      <c r="CS23" s="78">
        <f>SUM(CS24:CS25)</f>
        <v>1143440</v>
      </c>
      <c r="CT23" s="133">
        <f>SUM(CT24:DH25)</f>
        <v>0</v>
      </c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4"/>
      <c r="DI23" s="132">
        <f>SUM(DI24:DW25)</f>
        <v>0</v>
      </c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4"/>
      <c r="DX23" s="132">
        <f>SUM(DX24:EL25)</f>
        <v>5060144.21</v>
      </c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4"/>
      <c r="EM23" s="135">
        <f>SUM(EM24:FA25)</f>
        <v>0</v>
      </c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</row>
    <row r="24" spans="1:157" s="4" customFormat="1" ht="18.75" customHeight="1">
      <c r="A24" s="120" t="s">
        <v>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2"/>
      <c r="AR24" s="24"/>
      <c r="AS24" s="136">
        <v>111</v>
      </c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8"/>
      <c r="BJ24" s="40" t="s">
        <v>132</v>
      </c>
      <c r="BK24" s="132">
        <f t="shared" si="0"/>
        <v>27955374.11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4"/>
      <c r="CC24" s="101">
        <v>21201393.9</v>
      </c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  <c r="CR24" s="84">
        <v>1945616</v>
      </c>
      <c r="CS24" s="37">
        <v>878220</v>
      </c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01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3"/>
      <c r="DX24" s="101">
        <v>3930144.21</v>
      </c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3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</row>
    <row r="25" spans="1:157" s="4" customFormat="1" ht="17.25">
      <c r="A25" s="120" t="s">
        <v>101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2"/>
      <c r="AR25" s="24"/>
      <c r="AS25" s="136">
        <v>119</v>
      </c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8"/>
      <c r="BJ25" s="40" t="s">
        <v>133</v>
      </c>
      <c r="BK25" s="132">
        <f t="shared" si="0"/>
        <v>8391870</v>
      </c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  <c r="CC25" s="101">
        <v>6408770</v>
      </c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3"/>
      <c r="CR25" s="84">
        <v>587880</v>
      </c>
      <c r="CS25" s="37">
        <v>265220</v>
      </c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3"/>
      <c r="DI25" s="101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3"/>
      <c r="DX25" s="101">
        <v>1130000</v>
      </c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3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</row>
    <row r="26" spans="1:157" s="4" customFormat="1" ht="24.75" customHeight="1">
      <c r="A26" s="110" t="s">
        <v>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25"/>
      <c r="AS26" s="139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1"/>
      <c r="BJ26" s="51"/>
      <c r="BK26" s="142">
        <f t="shared" si="0"/>
        <v>0</v>
      </c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4"/>
      <c r="CC26" s="145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7"/>
      <c r="CR26" s="42"/>
      <c r="CS26" s="43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7"/>
      <c r="DI26" s="145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7"/>
      <c r="DX26" s="145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7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</row>
    <row r="27" spans="1:157" s="4" customFormat="1" ht="18.75" customHeight="1" hidden="1">
      <c r="A27" s="149" t="s">
        <v>43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8">
        <v>220</v>
      </c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40"/>
      <c r="BK27" s="132">
        <f t="shared" si="0"/>
        <v>0</v>
      </c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4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37"/>
      <c r="CS27" s="37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</row>
    <row r="28" spans="1:157" s="4" customFormat="1" ht="18.75" customHeight="1" hidden="1">
      <c r="A28" s="151" t="s">
        <v>44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  <c r="AR28" s="26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41"/>
      <c r="BK28" s="132">
        <f t="shared" si="0"/>
        <v>0</v>
      </c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39"/>
      <c r="CS28" s="38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</row>
    <row r="29" spans="1:157" s="4" customFormat="1" ht="18.75" customHeight="1" hidden="1">
      <c r="A29" s="110" t="s">
        <v>16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24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40"/>
      <c r="BK29" s="132">
        <f t="shared" si="0"/>
        <v>0</v>
      </c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4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36"/>
      <c r="CS29" s="37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</row>
    <row r="30" spans="1:157" s="4" customFormat="1" ht="18.75" customHeight="1" hidden="1">
      <c r="A30" s="110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24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40"/>
      <c r="BK30" s="132">
        <f t="shared" si="0"/>
        <v>0</v>
      </c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4"/>
      <c r="CC30" s="101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3"/>
      <c r="CR30" s="36"/>
      <c r="CS30" s="37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01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</row>
    <row r="31" spans="1:157" s="4" customFormat="1" ht="36.75" customHeight="1" hidden="1">
      <c r="A31" s="110" t="s">
        <v>46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24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40"/>
      <c r="BK31" s="132">
        <f t="shared" si="0"/>
        <v>0</v>
      </c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4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36"/>
      <c r="CS31" s="37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01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</row>
    <row r="32" spans="1:157" s="4" customFormat="1" ht="18.75" customHeight="1" hidden="1">
      <c r="A32" s="110" t="s">
        <v>17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24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40"/>
      <c r="BK32" s="132">
        <f t="shared" si="0"/>
        <v>0</v>
      </c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36"/>
      <c r="CS32" s="37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01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3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</row>
    <row r="33" spans="1:157" s="4" customFormat="1" ht="18.75" customHeight="1" hidden="1">
      <c r="A33" s="110" t="s">
        <v>17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2"/>
      <c r="AR33" s="24"/>
      <c r="AS33" s="136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8"/>
      <c r="BJ33" s="40"/>
      <c r="BK33" s="132">
        <f t="shared" si="0"/>
        <v>0</v>
      </c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4"/>
      <c r="CC33" s="101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3"/>
      <c r="CR33" s="36"/>
      <c r="CS33" s="37"/>
      <c r="CT33" s="101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3"/>
      <c r="DI33" s="101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3"/>
      <c r="DX33" s="101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3"/>
      <c r="EM33" s="101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3"/>
    </row>
    <row r="34" spans="1:157" s="4" customFormat="1" ht="33.75" customHeight="1">
      <c r="A34" s="110" t="s">
        <v>47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2"/>
      <c r="AR34" s="21">
        <v>230</v>
      </c>
      <c r="AS34" s="136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8"/>
      <c r="BJ34" s="74">
        <v>290</v>
      </c>
      <c r="BK34" s="132">
        <f>CC34+CR34+CS34+CT34+DI34+DX34</f>
        <v>3975700</v>
      </c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  <c r="CC34" s="132">
        <f>SUM(CC36:CQ42)</f>
        <v>0</v>
      </c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4"/>
      <c r="CR34" s="79">
        <f>SUM(CR36:CR42)</f>
        <v>3735700</v>
      </c>
      <c r="CS34" s="78">
        <f>SUM(CS36:CS42)</f>
        <v>0</v>
      </c>
      <c r="CT34" s="133">
        <f>SUM(CT36:DF42)</f>
        <v>0</v>
      </c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4"/>
      <c r="DI34" s="132">
        <f>SUM(DI36:DV42)</f>
        <v>0</v>
      </c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4"/>
      <c r="DX34" s="132">
        <f>SUM(DX36:EL42)</f>
        <v>240000</v>
      </c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4"/>
      <c r="EM34" s="135">
        <f>SUM(EM36:FA42)</f>
        <v>0</v>
      </c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</row>
    <row r="35" spans="1:157" s="4" customFormat="1" ht="15" customHeight="1">
      <c r="A35" s="110" t="s">
        <v>48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24"/>
      <c r="AS35" s="136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8"/>
      <c r="BJ35" s="40"/>
      <c r="BK35" s="157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9"/>
      <c r="CC35" s="101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3"/>
      <c r="CR35" s="36"/>
      <c r="CS35" s="37"/>
      <c r="CT35" s="101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3"/>
      <c r="DI35" s="101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3"/>
      <c r="DX35" s="101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3"/>
      <c r="EM35" s="101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3"/>
    </row>
    <row r="36" spans="1:157" s="4" customFormat="1" ht="29.25" customHeight="1">
      <c r="A36" s="160" t="s">
        <v>50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  <c r="AR36" s="24"/>
      <c r="AS36" s="136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  <c r="BJ36" s="40"/>
      <c r="BK36" s="132">
        <f t="shared" si="0"/>
        <v>0</v>
      </c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  <c r="CC36" s="101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3"/>
      <c r="CR36" s="36"/>
      <c r="CS36" s="37"/>
      <c r="CT36" s="101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3"/>
      <c r="DI36" s="101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3"/>
      <c r="DX36" s="101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3"/>
      <c r="EM36" s="101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3"/>
    </row>
    <row r="37" spans="1:157" s="4" customFormat="1" ht="17.25">
      <c r="A37" s="110" t="s">
        <v>52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24"/>
      <c r="AS37" s="136">
        <v>831</v>
      </c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8"/>
      <c r="BJ37" s="40" t="s">
        <v>159</v>
      </c>
      <c r="BK37" s="132">
        <f t="shared" si="0"/>
        <v>0</v>
      </c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101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3"/>
      <c r="CR37" s="37"/>
      <c r="CS37" s="36"/>
      <c r="CT37" s="101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3"/>
      <c r="DI37" s="101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3"/>
      <c r="DX37" s="101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3"/>
      <c r="EM37" s="101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3"/>
    </row>
    <row r="38" spans="1:157" s="4" customFormat="1" ht="17.25">
      <c r="A38" s="110" t="s">
        <v>126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24"/>
      <c r="AS38" s="136">
        <v>244</v>
      </c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8"/>
      <c r="BJ38" s="40" t="s">
        <v>162</v>
      </c>
      <c r="BK38" s="132">
        <f t="shared" si="0"/>
        <v>0</v>
      </c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  <c r="CC38" s="101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3"/>
      <c r="CR38" s="37"/>
      <c r="CS38" s="36"/>
      <c r="CT38" s="101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3"/>
      <c r="DI38" s="101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3"/>
      <c r="DX38" s="101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3"/>
      <c r="EM38" s="101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3"/>
    </row>
    <row r="39" spans="1:157" s="4" customFormat="1" ht="17.25">
      <c r="A39" s="110" t="s">
        <v>164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24"/>
      <c r="AS39" s="136">
        <v>853</v>
      </c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8"/>
      <c r="BJ39" s="40" t="s">
        <v>163</v>
      </c>
      <c r="BK39" s="132">
        <f t="shared" si="0"/>
        <v>0</v>
      </c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4"/>
      <c r="CC39" s="101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3"/>
      <c r="CR39" s="37"/>
      <c r="CS39" s="36"/>
      <c r="CT39" s="101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3"/>
      <c r="DI39" s="101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3"/>
      <c r="DX39" s="101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3"/>
      <c r="EM39" s="101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3"/>
    </row>
    <row r="40" spans="1:157" s="4" customFormat="1" ht="33" customHeight="1">
      <c r="A40" s="110" t="s">
        <v>51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2"/>
      <c r="AR40" s="24"/>
      <c r="AS40" s="136">
        <v>851</v>
      </c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8"/>
      <c r="BJ40" s="40" t="s">
        <v>131</v>
      </c>
      <c r="BK40" s="132">
        <f t="shared" si="0"/>
        <v>3955984</v>
      </c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  <c r="CC40" s="101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3"/>
      <c r="CR40" s="37">
        <v>3715984</v>
      </c>
      <c r="CS40" s="36"/>
      <c r="CT40" s="101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3"/>
      <c r="DI40" s="101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3"/>
      <c r="DX40" s="101">
        <v>240000</v>
      </c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3"/>
      <c r="EM40" s="101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3"/>
    </row>
    <row r="41" spans="1:157" s="4" customFormat="1" ht="17.25">
      <c r="A41" s="110" t="s">
        <v>160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24"/>
      <c r="AS41" s="136">
        <v>852</v>
      </c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8"/>
      <c r="BJ41" s="40" t="s">
        <v>131</v>
      </c>
      <c r="BK41" s="132">
        <f t="shared" si="0"/>
        <v>0</v>
      </c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4"/>
      <c r="CC41" s="101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3"/>
      <c r="CR41" s="37"/>
      <c r="CS41" s="36"/>
      <c r="CT41" s="101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3"/>
      <c r="DI41" s="101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3"/>
      <c r="DX41" s="101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3"/>
      <c r="EM41" s="101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</row>
    <row r="42" spans="1:157" s="4" customFormat="1" ht="17.25">
      <c r="A42" s="110" t="s">
        <v>161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2"/>
      <c r="AR42" s="24"/>
      <c r="AS42" s="136">
        <v>853</v>
      </c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8"/>
      <c r="BJ42" s="40" t="s">
        <v>131</v>
      </c>
      <c r="BK42" s="132">
        <f t="shared" si="0"/>
        <v>19716</v>
      </c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4"/>
      <c r="CC42" s="101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3"/>
      <c r="CR42" s="37">
        <v>19716</v>
      </c>
      <c r="CS42" s="36"/>
      <c r="CT42" s="101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3"/>
      <c r="DI42" s="101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3"/>
      <c r="DX42" s="101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3"/>
      <c r="EM42" s="101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3"/>
    </row>
    <row r="43" spans="1:157" s="4" customFormat="1" ht="39" customHeight="1" hidden="1">
      <c r="A43" s="120" t="s">
        <v>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2"/>
      <c r="AR43" s="21">
        <v>240</v>
      </c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8"/>
      <c r="BJ43" s="40"/>
      <c r="BK43" s="132">
        <f t="shared" si="0"/>
        <v>0</v>
      </c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4"/>
      <c r="CC43" s="101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3"/>
      <c r="CR43" s="36"/>
      <c r="CS43" s="37"/>
      <c r="CT43" s="101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3"/>
      <c r="DI43" s="101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3"/>
      <c r="DX43" s="101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3"/>
      <c r="EM43" s="35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3"/>
    </row>
    <row r="44" spans="1:157" s="4" customFormat="1" ht="17.25" hidden="1">
      <c r="A44" s="110" t="s">
        <v>48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24"/>
      <c r="AS44" s="136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8"/>
      <c r="BJ44" s="40"/>
      <c r="BK44" s="132">
        <f t="shared" si="0"/>
        <v>0</v>
      </c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4"/>
      <c r="CC44" s="101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3"/>
      <c r="CR44" s="36"/>
      <c r="CS44" s="37"/>
      <c r="CT44" s="101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3"/>
      <c r="DI44" s="101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3"/>
      <c r="DX44" s="101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3"/>
      <c r="EM44" s="35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3"/>
    </row>
    <row r="45" spans="1:157" s="4" customFormat="1" ht="39" customHeight="1" hidden="1">
      <c r="A45" s="120" t="s">
        <v>18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2"/>
      <c r="AR45" s="24"/>
      <c r="AS45" s="136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8"/>
      <c r="BJ45" s="40"/>
      <c r="BK45" s="132">
        <f t="shared" si="0"/>
        <v>0</v>
      </c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  <c r="CC45" s="101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36"/>
      <c r="CS45" s="37"/>
      <c r="CT45" s="101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3"/>
      <c r="DI45" s="101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3"/>
      <c r="DX45" s="101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3"/>
      <c r="EM45" s="35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3"/>
    </row>
    <row r="46" spans="1:157" s="4" customFormat="1" ht="57" customHeight="1" hidden="1">
      <c r="A46" s="120" t="s">
        <v>53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2"/>
      <c r="AR46" s="24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8"/>
      <c r="BJ46" s="40"/>
      <c r="BK46" s="132">
        <f t="shared" si="0"/>
        <v>0</v>
      </c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4"/>
      <c r="CC46" s="101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3"/>
      <c r="CR46" s="36"/>
      <c r="CS46" s="37"/>
      <c r="CT46" s="101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3"/>
      <c r="DI46" s="101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3"/>
      <c r="DX46" s="101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3"/>
      <c r="EM46" s="35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3"/>
    </row>
    <row r="47" spans="1:157" s="4" customFormat="1" ht="36" customHeight="1">
      <c r="A47" s="110" t="s">
        <v>54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21">
        <v>250</v>
      </c>
      <c r="AS47" s="136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8"/>
      <c r="BJ47" s="40"/>
      <c r="BK47" s="132">
        <f t="shared" si="0"/>
        <v>0</v>
      </c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4"/>
      <c r="CC47" s="132">
        <f>CC49</f>
        <v>0</v>
      </c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4"/>
      <c r="CR47" s="77">
        <f>CR49</f>
        <v>0</v>
      </c>
      <c r="CS47" s="79">
        <f>CS49</f>
        <v>0</v>
      </c>
      <c r="CT47" s="132">
        <f>CT49</f>
        <v>0</v>
      </c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4"/>
      <c r="DI47" s="132">
        <f>DI49</f>
        <v>0</v>
      </c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4"/>
      <c r="DX47" s="132">
        <f>DX49</f>
        <v>0</v>
      </c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4"/>
      <c r="EM47" s="132">
        <f>EM49</f>
        <v>0</v>
      </c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4"/>
    </row>
    <row r="48" spans="1:157" s="4" customFormat="1" ht="14.25" customHeight="1">
      <c r="A48" s="160" t="s">
        <v>48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  <c r="AR48" s="24"/>
      <c r="AS48" s="136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8"/>
      <c r="BJ48" s="40"/>
      <c r="BK48" s="157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9"/>
      <c r="CC48" s="101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3"/>
      <c r="CR48" s="36"/>
      <c r="CS48" s="37"/>
      <c r="CT48" s="101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3"/>
      <c r="DI48" s="101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3"/>
      <c r="DX48" s="101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3"/>
      <c r="EM48" s="101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3"/>
    </row>
    <row r="49" spans="1:157" s="4" customFormat="1" ht="17.25">
      <c r="A49" s="110" t="s">
        <v>17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24"/>
      <c r="AS49" s="150">
        <v>244</v>
      </c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40" t="s">
        <v>131</v>
      </c>
      <c r="BK49" s="132">
        <f>CC49+CR49+CS49+CT49+DI49+DX49</f>
        <v>0</v>
      </c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  <c r="CC49" s="101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3"/>
      <c r="CR49" s="36"/>
      <c r="CS49" s="37"/>
      <c r="CT49" s="101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3"/>
      <c r="DI49" s="101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3"/>
      <c r="DX49" s="101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3"/>
      <c r="EM49" s="101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3"/>
    </row>
    <row r="50" spans="1:157" s="4" customFormat="1" ht="37.5" customHeight="1">
      <c r="A50" s="126" t="s">
        <v>55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49">
        <v>260</v>
      </c>
      <c r="AS50" s="129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1"/>
      <c r="BJ50" s="50"/>
      <c r="BK50" s="132">
        <f>BK52+BK54+BK56+BK60+BK61+BK64</f>
        <v>11220047.49</v>
      </c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4"/>
      <c r="CC50" s="132">
        <f>CC52+CC53+CC54+CC55+CC56+CC60+CC61+CC64</f>
        <v>1030456</v>
      </c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4"/>
      <c r="CR50" s="77">
        <f>CR52+CR53+CR54+CR55+CR56+CR60+CR61+CR64</f>
        <v>6032669.58</v>
      </c>
      <c r="CS50" s="79">
        <f>CS52+CS53+CS54+CS55+CS56+CS60+CS61+CS64</f>
        <v>1379500</v>
      </c>
      <c r="CT50" s="132">
        <f>CT52+CT53+CT54+CT55+CT56+CT60+CT61+CT64</f>
        <v>0</v>
      </c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4"/>
      <c r="DI50" s="132">
        <f>DI52+DI53+DI54+DI55+DI56+DI60+DI61+DI64</f>
        <v>0</v>
      </c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4"/>
      <c r="DX50" s="132">
        <f>DX52+DX53+DX54+DX55+DX56+DX60+DX61+DX64</f>
        <v>2777421.91</v>
      </c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4"/>
      <c r="EM50" s="132">
        <f>EM52+EM53+EM54+EM55+EM56+EM60+EM61+EM64</f>
        <v>0</v>
      </c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4"/>
    </row>
    <row r="51" spans="1:157" s="4" customFormat="1" ht="15" customHeight="1">
      <c r="A51" s="110" t="s">
        <v>48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2"/>
      <c r="AR51" s="24"/>
      <c r="AS51" s="123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5"/>
      <c r="BJ51" s="40"/>
      <c r="BK51" s="157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9"/>
      <c r="CC51" s="101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3"/>
      <c r="CR51" s="36"/>
      <c r="CS51" s="37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3"/>
      <c r="DI51" s="101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3"/>
      <c r="DX51" s="101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3"/>
      <c r="EM51" s="163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5"/>
    </row>
    <row r="52" spans="1:157" s="4" customFormat="1" ht="17.25">
      <c r="A52" s="120" t="s">
        <v>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2"/>
      <c r="AR52" s="24"/>
      <c r="AS52" s="136">
        <v>244</v>
      </c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8"/>
      <c r="BJ52" s="40" t="s">
        <v>134</v>
      </c>
      <c r="BK52" s="132">
        <f t="shared" si="0"/>
        <v>330000</v>
      </c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4"/>
      <c r="CC52" s="101">
        <v>120000</v>
      </c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3"/>
      <c r="CR52" s="36"/>
      <c r="CS52" s="37">
        <v>180000</v>
      </c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3"/>
      <c r="DI52" s="101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3"/>
      <c r="DX52" s="101">
        <v>30000</v>
      </c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3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</row>
    <row r="53" spans="1:157" s="4" customFormat="1" ht="17.25">
      <c r="A53" s="120" t="s">
        <v>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2"/>
      <c r="AR53" s="24"/>
      <c r="AS53" s="136">
        <v>244</v>
      </c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8"/>
      <c r="BJ53" s="40" t="s">
        <v>135</v>
      </c>
      <c r="BK53" s="132">
        <f t="shared" si="0"/>
        <v>0</v>
      </c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4"/>
      <c r="CC53" s="101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36"/>
      <c r="CS53" s="37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3"/>
      <c r="DI53" s="101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3"/>
      <c r="DX53" s="101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3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</row>
    <row r="54" spans="1:157" s="4" customFormat="1" ht="17.25">
      <c r="A54" s="120" t="s">
        <v>10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2"/>
      <c r="AR54" s="24"/>
      <c r="AS54" s="136">
        <v>244</v>
      </c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8"/>
      <c r="BJ54" s="40" t="s">
        <v>136</v>
      </c>
      <c r="BK54" s="132">
        <f>CC54+CR54+CS54+CT54+DI54+DX54</f>
        <v>6220556.04</v>
      </c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4"/>
      <c r="CC54" s="101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3"/>
      <c r="CR54" s="36">
        <v>5443134.13</v>
      </c>
      <c r="CS54" s="37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3"/>
      <c r="DI54" s="101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3"/>
      <c r="DX54" s="101">
        <v>777421.91</v>
      </c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3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</row>
    <row r="55" spans="1:157" s="4" customFormat="1" ht="17.25">
      <c r="A55" s="120" t="s">
        <v>11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24"/>
      <c r="AS55" s="150">
        <v>244</v>
      </c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40" t="s">
        <v>137</v>
      </c>
      <c r="BK55" s="132">
        <f aca="true" t="shared" si="1" ref="BK55:BK83">CC55+CR55+CS55+CT55+DI55+DX55</f>
        <v>0</v>
      </c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4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37"/>
      <c r="CS55" s="37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</row>
    <row r="56" spans="1:157" s="4" customFormat="1" ht="17.25">
      <c r="A56" s="120" t="s">
        <v>56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24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74">
        <v>225</v>
      </c>
      <c r="BK56" s="132">
        <f t="shared" si="1"/>
        <v>1846316.97</v>
      </c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4"/>
      <c r="CC56" s="166">
        <f>SUM(CC57:CQ59)</f>
        <v>90000</v>
      </c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80">
        <f>SUM(CR57:CR59)</f>
        <v>259816.97</v>
      </c>
      <c r="CS56" s="80">
        <f>SUM(CS57:CS59)</f>
        <v>1196500</v>
      </c>
      <c r="CT56" s="166">
        <f>SUM(CT57:DH59)</f>
        <v>0</v>
      </c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>
        <f>SUM(DI57:DW59)</f>
        <v>0</v>
      </c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7">
        <f>SUM(DX57:EL59)</f>
        <v>300000</v>
      </c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9"/>
      <c r="EM56" s="167">
        <f>SUM(EM57:FA59)</f>
        <v>0</v>
      </c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9"/>
    </row>
    <row r="57" spans="1:157" s="4" customFormat="1" ht="17.25">
      <c r="A57" s="120" t="s">
        <v>56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2"/>
      <c r="AR57" s="24"/>
      <c r="AS57" s="150">
        <v>244</v>
      </c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40" t="s">
        <v>144</v>
      </c>
      <c r="BK57" s="132">
        <f t="shared" si="1"/>
        <v>448316</v>
      </c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4"/>
      <c r="CC57" s="101">
        <v>90000</v>
      </c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3"/>
      <c r="CR57" s="37">
        <v>258316</v>
      </c>
      <c r="CS57" s="37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01">
        <v>100000</v>
      </c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3"/>
      <c r="EM57" s="101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3"/>
    </row>
    <row r="58" spans="1:157" s="4" customFormat="1" ht="38.25" customHeight="1">
      <c r="A58" s="120" t="s">
        <v>167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2"/>
      <c r="AR58" s="24"/>
      <c r="AS58" s="150">
        <v>243</v>
      </c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40" t="s">
        <v>145</v>
      </c>
      <c r="BK58" s="132">
        <f t="shared" si="1"/>
        <v>1196500</v>
      </c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4"/>
      <c r="CC58" s="101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37"/>
      <c r="CS58" s="37">
        <v>1196500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01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3"/>
      <c r="EM58" s="101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3"/>
    </row>
    <row r="59" spans="1:157" s="4" customFormat="1" ht="17.25">
      <c r="A59" s="120" t="s">
        <v>176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2"/>
      <c r="AR59" s="24"/>
      <c r="AS59" s="150">
        <v>244</v>
      </c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40" t="s">
        <v>143</v>
      </c>
      <c r="BK59" s="132">
        <f t="shared" si="1"/>
        <v>201500.97</v>
      </c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4"/>
      <c r="CC59" s="101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3"/>
      <c r="CR59" s="37">
        <v>1500.97</v>
      </c>
      <c r="CS59" s="37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01">
        <v>200000</v>
      </c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3"/>
      <c r="EM59" s="101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3"/>
    </row>
    <row r="60" spans="1:157" s="4" customFormat="1" ht="17.25">
      <c r="A60" s="120" t="s">
        <v>12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2"/>
      <c r="AR60" s="24"/>
      <c r="AS60" s="150">
        <v>244</v>
      </c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40" t="s">
        <v>138</v>
      </c>
      <c r="BK60" s="132">
        <f t="shared" si="1"/>
        <v>895008.48</v>
      </c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4"/>
      <c r="CC60" s="101">
        <v>300000</v>
      </c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3"/>
      <c r="CR60" s="37">
        <v>329718.48</v>
      </c>
      <c r="CS60" s="37">
        <v>3000</v>
      </c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>
        <v>262290</v>
      </c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</row>
    <row r="61" spans="1:157" s="4" customFormat="1" ht="17.25">
      <c r="A61" s="120" t="s">
        <v>13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2"/>
      <c r="AR61" s="27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74">
        <v>310</v>
      </c>
      <c r="BK61" s="132">
        <f t="shared" si="1"/>
        <v>687710</v>
      </c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4"/>
      <c r="CC61" s="166">
        <f>SUM(CC62:CQ63)</f>
        <v>0</v>
      </c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80">
        <f>SUM(CR62:CR63)</f>
        <v>0</v>
      </c>
      <c r="CS61" s="80">
        <f>SUM(CS62:CS63)</f>
        <v>0</v>
      </c>
      <c r="CT61" s="166">
        <f>SUM(CT62:DF63)</f>
        <v>0</v>
      </c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>
        <f>SUM(DI62:DW63)</f>
        <v>0</v>
      </c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7">
        <f>SUM(DX62:EL63)</f>
        <v>687710</v>
      </c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9"/>
      <c r="EM61" s="167">
        <f>SUM(EM62:FA63)</f>
        <v>0</v>
      </c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9"/>
    </row>
    <row r="62" spans="1:157" s="4" customFormat="1" ht="17.25">
      <c r="A62" s="120" t="s">
        <v>13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2"/>
      <c r="AR62" s="27"/>
      <c r="AS62" s="150">
        <v>244</v>
      </c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40" t="s">
        <v>139</v>
      </c>
      <c r="BK62" s="132">
        <f t="shared" si="1"/>
        <v>337710</v>
      </c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4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37"/>
      <c r="CS62" s="37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>
        <v>337710</v>
      </c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01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3"/>
    </row>
    <row r="63" spans="1:157" s="4" customFormat="1" ht="17.25">
      <c r="A63" s="120" t="s">
        <v>13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2"/>
      <c r="AR63" s="27"/>
      <c r="AS63" s="150">
        <v>244</v>
      </c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40" t="s">
        <v>140</v>
      </c>
      <c r="BK63" s="132">
        <f t="shared" si="1"/>
        <v>350000</v>
      </c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4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37"/>
      <c r="CS63" s="37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>
        <v>350000</v>
      </c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01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3"/>
    </row>
    <row r="64" spans="1:157" s="4" customFormat="1" ht="23.25" customHeight="1">
      <c r="A64" s="170" t="s">
        <v>14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2"/>
      <c r="AR64" s="24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74">
        <v>340</v>
      </c>
      <c r="BK64" s="132">
        <f t="shared" si="1"/>
        <v>1240456</v>
      </c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4"/>
      <c r="CC64" s="173">
        <f>SUM(CC65:CQ70)</f>
        <v>520456</v>
      </c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34">
        <f>SUM(CR65:CR70)</f>
        <v>0</v>
      </c>
      <c r="CS64" s="34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>
        <f>SUM(DX65:EL70)</f>
        <v>720000</v>
      </c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04">
        <f>SUM(EM65:FA70)</f>
        <v>0</v>
      </c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6"/>
    </row>
    <row r="65" spans="1:157" s="4" customFormat="1" ht="19.5" customHeight="1">
      <c r="A65" s="120" t="s">
        <v>147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2"/>
      <c r="AR65" s="24"/>
      <c r="AS65" s="150">
        <v>244</v>
      </c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76" t="s">
        <v>153</v>
      </c>
      <c r="BK65" s="132">
        <f t="shared" si="1"/>
        <v>40000</v>
      </c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4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37"/>
      <c r="CS65" s="37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>
        <v>40000</v>
      </c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01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3"/>
    </row>
    <row r="66" spans="1:157" s="4" customFormat="1" ht="19.5" customHeight="1">
      <c r="A66" s="120" t="s">
        <v>148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2"/>
      <c r="AR66" s="24"/>
      <c r="AS66" s="150">
        <v>244</v>
      </c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76" t="s">
        <v>154</v>
      </c>
      <c r="BK66" s="132">
        <f t="shared" si="1"/>
        <v>0</v>
      </c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4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37"/>
      <c r="CS66" s="37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01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3"/>
    </row>
    <row r="67" spans="1:157" s="4" customFormat="1" ht="19.5" customHeight="1">
      <c r="A67" s="120" t="s">
        <v>149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2"/>
      <c r="AR67" s="24"/>
      <c r="AS67" s="150">
        <v>244</v>
      </c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76" t="s">
        <v>155</v>
      </c>
      <c r="BK67" s="132">
        <f t="shared" si="1"/>
        <v>350000</v>
      </c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4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37"/>
      <c r="CS67" s="37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>
        <v>350000</v>
      </c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01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3"/>
    </row>
    <row r="68" spans="1:157" s="4" customFormat="1" ht="19.5" customHeight="1">
      <c r="A68" s="120" t="s">
        <v>150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2"/>
      <c r="AR68" s="24"/>
      <c r="AS68" s="150">
        <v>244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76" t="s">
        <v>156</v>
      </c>
      <c r="BK68" s="132">
        <f t="shared" si="1"/>
        <v>30000</v>
      </c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4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37"/>
      <c r="CS68" s="37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>
        <v>30000</v>
      </c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01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3"/>
    </row>
    <row r="69" spans="1:157" s="4" customFormat="1" ht="19.5" customHeight="1">
      <c r="A69" s="120" t="s">
        <v>151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2"/>
      <c r="AR69" s="27"/>
      <c r="AS69" s="150">
        <v>244</v>
      </c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76" t="s">
        <v>158</v>
      </c>
      <c r="BK69" s="132">
        <f t="shared" si="1"/>
        <v>785456</v>
      </c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4"/>
      <c r="CC69" s="116">
        <v>505456</v>
      </c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37"/>
      <c r="CS69" s="37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>
        <v>280000</v>
      </c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01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3"/>
    </row>
    <row r="70" spans="1:157" s="4" customFormat="1" ht="19.5" customHeight="1">
      <c r="A70" s="120" t="s">
        <v>152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2"/>
      <c r="AR70" s="24"/>
      <c r="AS70" s="150">
        <v>244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76" t="s">
        <v>157</v>
      </c>
      <c r="BK70" s="132">
        <f t="shared" si="1"/>
        <v>35000</v>
      </c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4"/>
      <c r="CC70" s="116">
        <v>15000</v>
      </c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37"/>
      <c r="CS70" s="37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>
        <v>20000</v>
      </c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01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3"/>
    </row>
    <row r="71" spans="1:157" s="4" customFormat="1" ht="19.5" customHeight="1">
      <c r="A71" s="120" t="s">
        <v>7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2"/>
      <c r="AR71" s="24"/>
      <c r="AS71" s="136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8"/>
      <c r="BG71" s="74"/>
      <c r="BH71" s="74"/>
      <c r="BI71" s="74"/>
      <c r="BJ71" s="74">
        <v>266</v>
      </c>
      <c r="BK71" s="132">
        <f t="shared" si="1"/>
        <v>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4"/>
      <c r="CC71" s="101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3"/>
      <c r="CR71" s="37"/>
      <c r="CS71" s="37"/>
      <c r="CT71" s="101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3"/>
      <c r="DF71" s="37"/>
      <c r="DG71" s="37"/>
      <c r="DH71" s="37"/>
      <c r="DI71" s="101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44"/>
      <c r="DW71" s="37"/>
      <c r="DX71" s="101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3"/>
      <c r="EM71" s="101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3"/>
    </row>
    <row r="72" spans="1:157" s="4" customFormat="1" ht="19.5" customHeight="1">
      <c r="A72" s="120" t="s">
        <v>141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2"/>
      <c r="AR72" s="24"/>
      <c r="AS72" s="136">
        <v>111</v>
      </c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8"/>
      <c r="BG72" s="74"/>
      <c r="BH72" s="74"/>
      <c r="BI72" s="74"/>
      <c r="BJ72" s="40" t="s">
        <v>146</v>
      </c>
      <c r="BK72" s="132">
        <f t="shared" si="1"/>
        <v>0</v>
      </c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4"/>
      <c r="CC72" s="101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3"/>
      <c r="CR72" s="37"/>
      <c r="CS72" s="37"/>
      <c r="CT72" s="101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3"/>
      <c r="DF72" s="37"/>
      <c r="DG72" s="37"/>
      <c r="DH72" s="37"/>
      <c r="DI72" s="101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3"/>
      <c r="DW72" s="37"/>
      <c r="DX72" s="101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3"/>
      <c r="EM72" s="101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3"/>
    </row>
    <row r="73" spans="1:157" s="4" customFormat="1" ht="19.5" customHeight="1">
      <c r="A73" s="120" t="s">
        <v>142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2"/>
      <c r="AR73" s="24"/>
      <c r="AS73" s="136">
        <v>111</v>
      </c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8"/>
      <c r="BG73" s="74"/>
      <c r="BH73" s="74"/>
      <c r="BI73" s="74"/>
      <c r="BJ73" s="40" t="s">
        <v>146</v>
      </c>
      <c r="BK73" s="132">
        <f t="shared" si="1"/>
        <v>76107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4"/>
      <c r="CC73" s="104">
        <v>71537</v>
      </c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6"/>
      <c r="CR73" s="37"/>
      <c r="CS73" s="37">
        <v>4570</v>
      </c>
      <c r="CT73" s="101"/>
      <c r="CU73" s="102"/>
      <c r="CV73" s="102"/>
      <c r="CW73" s="102"/>
      <c r="CX73" s="102"/>
      <c r="CY73" s="102"/>
      <c r="CZ73" s="102"/>
      <c r="DA73" s="102"/>
      <c r="DB73" s="103"/>
      <c r="DC73" s="37"/>
      <c r="DD73" s="37"/>
      <c r="DE73" s="101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3"/>
      <c r="DV73" s="101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3"/>
      <c r="EM73" s="101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3"/>
    </row>
    <row r="74" spans="1:157" s="4" customFormat="1" ht="37.5" customHeight="1">
      <c r="A74" s="120" t="s">
        <v>23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2"/>
      <c r="AR74" s="21">
        <v>300</v>
      </c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40"/>
      <c r="BK74" s="132">
        <f t="shared" si="1"/>
        <v>0</v>
      </c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4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37"/>
      <c r="CS74" s="37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01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3"/>
    </row>
    <row r="75" spans="1:157" s="4" customFormat="1" ht="15" customHeight="1">
      <c r="A75" s="170" t="s">
        <v>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2"/>
      <c r="AR75" s="2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40"/>
      <c r="BK75" s="157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9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37"/>
      <c r="CS75" s="37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</row>
    <row r="76" spans="1:157" s="4" customFormat="1" ht="17.25">
      <c r="A76" s="120" t="s">
        <v>57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2"/>
      <c r="AR76" s="21">
        <v>310</v>
      </c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40"/>
      <c r="BK76" s="132">
        <f t="shared" si="1"/>
        <v>0</v>
      </c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4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37"/>
      <c r="CS76" s="37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01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</row>
    <row r="77" spans="1:157" s="4" customFormat="1" ht="17.25">
      <c r="A77" s="120" t="s">
        <v>58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2"/>
      <c r="AR77" s="21">
        <v>320</v>
      </c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40"/>
      <c r="BK77" s="132">
        <f t="shared" si="1"/>
        <v>0</v>
      </c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4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37"/>
      <c r="CS77" s="37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</row>
    <row r="78" spans="1:157" s="4" customFormat="1" ht="17.25">
      <c r="A78" s="120" t="s">
        <v>59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2"/>
      <c r="AR78" s="21">
        <v>400</v>
      </c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40"/>
      <c r="BK78" s="132">
        <f t="shared" si="1"/>
        <v>0</v>
      </c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4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37"/>
      <c r="CS78" s="37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01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01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3"/>
      <c r="EM78" s="101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3"/>
    </row>
    <row r="79" spans="1:157" s="4" customFormat="1" ht="17.25">
      <c r="A79" s="120" t="s">
        <v>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2"/>
      <c r="AR79" s="2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40"/>
      <c r="BK79" s="157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9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37"/>
      <c r="CS79" s="37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01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</row>
    <row r="80" spans="1:157" s="4" customFormat="1" ht="17.25">
      <c r="A80" s="120" t="s">
        <v>60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2"/>
      <c r="AR80" s="21">
        <v>410</v>
      </c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40"/>
      <c r="BK80" s="132">
        <f t="shared" si="1"/>
        <v>0</v>
      </c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4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37"/>
      <c r="CS80" s="37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</row>
    <row r="81" spans="1:157" s="4" customFormat="1" ht="17.25">
      <c r="A81" s="120" t="s">
        <v>61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2"/>
      <c r="AR81" s="21">
        <v>420</v>
      </c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40"/>
      <c r="BK81" s="132">
        <f t="shared" si="1"/>
        <v>0</v>
      </c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4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37"/>
      <c r="CS81" s="37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</row>
    <row r="82" spans="1:157" s="4" customFormat="1" ht="17.25">
      <c r="A82" s="120" t="s">
        <v>62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2"/>
      <c r="AR82" s="21">
        <v>500</v>
      </c>
      <c r="AS82" s="101" t="s">
        <v>32</v>
      </c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3"/>
      <c r="BJ82" s="37" t="s">
        <v>32</v>
      </c>
      <c r="BK82" s="132">
        <f t="shared" si="1"/>
        <v>1312274.6</v>
      </c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4"/>
      <c r="CC82" s="104">
        <v>33403.9</v>
      </c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6"/>
      <c r="CR82" s="33">
        <v>701304.58</v>
      </c>
      <c r="CS82" s="37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3"/>
      <c r="DI82" s="101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3"/>
      <c r="DX82" s="104">
        <v>577566.12</v>
      </c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6"/>
      <c r="EM82" s="101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3"/>
    </row>
    <row r="83" spans="1:157" s="4" customFormat="1" ht="17.25">
      <c r="A83" s="120" t="s">
        <v>63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2"/>
      <c r="AR83" s="21">
        <v>600</v>
      </c>
      <c r="AS83" s="101" t="s">
        <v>32</v>
      </c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3"/>
      <c r="BJ83" s="37" t="s">
        <v>32</v>
      </c>
      <c r="BK83" s="132">
        <f t="shared" si="1"/>
        <v>0</v>
      </c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4"/>
      <c r="CC83" s="101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3"/>
      <c r="CR83" s="36"/>
      <c r="CS83" s="37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3"/>
      <c r="DI83" s="101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3"/>
      <c r="DX83" s="101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3"/>
      <c r="EM83" s="101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3"/>
    </row>
    <row r="84" ht="10.5" customHeight="1"/>
    <row r="85" spans="1:157" ht="39.75" customHeight="1">
      <c r="A85" s="177" t="s">
        <v>71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</row>
    <row r="86" spans="1:157" ht="17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28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</row>
    <row r="87" spans="1:157" ht="37.5" customHeight="1">
      <c r="A87" s="177" t="s">
        <v>64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</row>
    <row r="88" spans="1:157" ht="17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28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</row>
    <row r="89" spans="1:157" ht="57.75" customHeight="1">
      <c r="A89" s="177" t="s">
        <v>72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" right="0" top="0.31496062992125984" bottom="0" header="0.1968503937007874" footer="0.196850393700787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9"/>
  <sheetViews>
    <sheetView view="pageBreakPreview" zoomScale="84" zoomScaleNormal="80" zoomScaleSheetLayoutView="84" workbookViewId="0" topLeftCell="A1">
      <selection activeCell="CR15" sqref="CR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11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85" t="s">
        <v>85</v>
      </c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</row>
    <row r="3" spans="131:156" ht="14.25"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</row>
    <row r="4" spans="1:142" s="3" customFormat="1" ht="28.5" customHeight="1">
      <c r="A4" s="86" t="s">
        <v>166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12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 t="s">
        <v>24</v>
      </c>
      <c r="AS6" s="87" t="s">
        <v>25</v>
      </c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 t="s">
        <v>26</v>
      </c>
      <c r="BK6" s="89" t="s">
        <v>84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1"/>
    </row>
    <row r="7" spans="1:157" ht="16.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 t="s">
        <v>19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 t="s">
        <v>27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</row>
    <row r="8" spans="1:157" ht="91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8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 t="s">
        <v>121</v>
      </c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 t="s">
        <v>119</v>
      </c>
      <c r="CS8" s="87" t="s">
        <v>128</v>
      </c>
      <c r="CT8" s="87" t="s">
        <v>28</v>
      </c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8" t="s">
        <v>33</v>
      </c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7" t="s">
        <v>29</v>
      </c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</row>
    <row r="9" spans="1:157" ht="110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7" t="s">
        <v>30</v>
      </c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9" t="s">
        <v>31</v>
      </c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1"/>
    </row>
    <row r="10" spans="1:157" s="2" customFormat="1" ht="15.75" customHeight="1">
      <c r="A10" s="92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4"/>
      <c r="AR10" s="54">
        <v>2</v>
      </c>
      <c r="AS10" s="92">
        <v>3</v>
      </c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J10" s="55">
        <v>4</v>
      </c>
      <c r="BK10" s="92">
        <v>5</v>
      </c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4"/>
      <c r="CC10" s="92">
        <v>6</v>
      </c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4"/>
      <c r="CR10" s="53">
        <v>7</v>
      </c>
      <c r="CS10" s="55">
        <v>8</v>
      </c>
      <c r="CT10" s="92">
        <v>9</v>
      </c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4"/>
      <c r="DI10" s="95">
        <v>10</v>
      </c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7"/>
      <c r="DX10" s="95">
        <v>11</v>
      </c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7"/>
      <c r="EM10" s="95">
        <v>12</v>
      </c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7"/>
    </row>
    <row r="11" spans="1:157" s="4" customFormat="1" ht="17.25">
      <c r="A11" s="98" t="s">
        <v>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21">
        <v>100</v>
      </c>
      <c r="AS11" s="101" t="s">
        <v>32</v>
      </c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3"/>
      <c r="BJ11" s="37" t="s">
        <v>32</v>
      </c>
      <c r="BK11" s="104">
        <f>CC11+CR11+CS11+DX11</f>
        <v>19004906</v>
      </c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6"/>
      <c r="CC11" s="104">
        <f>CC14</f>
        <v>0</v>
      </c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6"/>
      <c r="CR11" s="33">
        <f>CR14</f>
        <v>11504906</v>
      </c>
      <c r="CS11" s="34">
        <f>CS12</f>
        <v>0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6"/>
      <c r="DI11" s="101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3"/>
      <c r="DX11" s="104">
        <f>DX12</f>
        <v>7500000</v>
      </c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6"/>
      <c r="EM11" s="101">
        <f>EM14</f>
        <v>0</v>
      </c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3"/>
    </row>
    <row r="12" spans="1:157" s="4" customFormat="1" ht="15.75" customHeight="1">
      <c r="A12" s="107" t="s">
        <v>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9"/>
      <c r="AR12" s="24"/>
      <c r="AS12" s="101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3"/>
      <c r="BJ12" s="37"/>
      <c r="BK12" s="101">
        <f>CC12+CR12+CS12+DX12</f>
        <v>19004906</v>
      </c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1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3"/>
      <c r="CR12" s="36">
        <f>CR14</f>
        <v>11504906</v>
      </c>
      <c r="CS12" s="37">
        <f>CS16</f>
        <v>0</v>
      </c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3"/>
      <c r="DI12" s="101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3"/>
      <c r="DX12" s="101">
        <f>DX13+DX17+DX14</f>
        <v>7500000</v>
      </c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3"/>
      <c r="EM12" s="101">
        <f>EM14</f>
        <v>0</v>
      </c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3"/>
    </row>
    <row r="13" spans="1:157" s="4" customFormat="1" ht="51.75" customHeight="1">
      <c r="A13" s="110" t="s">
        <v>122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21">
        <v>110</v>
      </c>
      <c r="AS13" s="113" t="s">
        <v>123</v>
      </c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5"/>
      <c r="BJ13" s="37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3"/>
      <c r="CC13" s="101" t="s">
        <v>32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3"/>
      <c r="CR13" s="36" t="s">
        <v>32</v>
      </c>
      <c r="CS13" s="37" t="s">
        <v>32</v>
      </c>
      <c r="CT13" s="102" t="s">
        <v>32</v>
      </c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3"/>
      <c r="DI13" s="101" t="s">
        <v>32</v>
      </c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3"/>
      <c r="EM13" s="116" t="s">
        <v>32</v>
      </c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</row>
    <row r="14" spans="1:157" s="4" customFormat="1" ht="17.25">
      <c r="A14" s="117" t="s">
        <v>34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/>
      <c r="AR14" s="21">
        <v>120</v>
      </c>
      <c r="AS14" s="113" t="s">
        <v>124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5"/>
      <c r="BJ14" s="37"/>
      <c r="BK14" s="101">
        <f>CC14+CR14+DX14</f>
        <v>18504906</v>
      </c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  <c r="CC14" s="101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3"/>
      <c r="CR14" s="36">
        <v>11504906</v>
      </c>
      <c r="CS14" s="37" t="s">
        <v>32</v>
      </c>
      <c r="CT14" s="101" t="s">
        <v>32</v>
      </c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3"/>
      <c r="DI14" s="101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3"/>
      <c r="DX14" s="101">
        <v>7000000</v>
      </c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3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</row>
    <row r="15" spans="1:157" s="4" customFormat="1" ht="34.5" customHeight="1">
      <c r="A15" s="117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9"/>
      <c r="AR15" s="21">
        <v>130</v>
      </c>
      <c r="AS15" s="113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5"/>
      <c r="BJ15" s="37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3"/>
      <c r="CC15" s="101" t="s">
        <v>32</v>
      </c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3"/>
      <c r="CR15" s="36" t="s">
        <v>32</v>
      </c>
      <c r="CS15" s="37" t="s">
        <v>32</v>
      </c>
      <c r="CT15" s="101" t="s">
        <v>32</v>
      </c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3"/>
      <c r="DI15" s="101" t="s">
        <v>32</v>
      </c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3"/>
      <c r="EM15" s="116" t="s">
        <v>32</v>
      </c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</row>
    <row r="16" spans="1:157" s="4" customFormat="1" ht="17.25">
      <c r="A16" s="120" t="s">
        <v>36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2"/>
      <c r="AR16" s="21">
        <v>150</v>
      </c>
      <c r="AS16" s="113" t="s">
        <v>125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5"/>
      <c r="BJ16" s="37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3"/>
      <c r="CR16" s="36" t="s">
        <v>32</v>
      </c>
      <c r="CS16" s="37"/>
      <c r="CT16" s="101" t="s">
        <v>32</v>
      </c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3"/>
      <c r="DI16" s="101" t="s">
        <v>32</v>
      </c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3"/>
      <c r="DX16" s="101" t="s">
        <v>32</v>
      </c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3"/>
      <c r="EM16" s="101" t="s">
        <v>32</v>
      </c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3"/>
    </row>
    <row r="17" spans="1:157" s="4" customFormat="1" ht="17.25">
      <c r="A17" s="117" t="s">
        <v>37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9"/>
      <c r="AR17" s="21">
        <v>160</v>
      </c>
      <c r="AS17" s="113" t="s">
        <v>125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5"/>
      <c r="BJ17" s="37"/>
      <c r="BK17" s="101">
        <f>DX17</f>
        <v>500000</v>
      </c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101" t="s">
        <v>32</v>
      </c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3"/>
      <c r="CR17" s="36" t="s">
        <v>32</v>
      </c>
      <c r="CS17" s="37" t="s">
        <v>32</v>
      </c>
      <c r="CT17" s="101" t="s">
        <v>32</v>
      </c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32</v>
      </c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3"/>
      <c r="DX17" s="101">
        <v>500000</v>
      </c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3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</row>
    <row r="18" spans="1:157" s="4" customFormat="1" ht="17.25">
      <c r="A18" s="117" t="s">
        <v>38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9"/>
      <c r="AR18" s="21">
        <v>180</v>
      </c>
      <c r="AS18" s="123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5"/>
      <c r="BJ18" s="40"/>
      <c r="BK18" s="101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1" t="s">
        <v>32</v>
      </c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3"/>
      <c r="CR18" s="36" t="s">
        <v>32</v>
      </c>
      <c r="CS18" s="37" t="s">
        <v>32</v>
      </c>
      <c r="CT18" s="101" t="s">
        <v>32</v>
      </c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3"/>
      <c r="DI18" s="101" t="s">
        <v>32</v>
      </c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3"/>
      <c r="EM18" s="116" t="s">
        <v>32</v>
      </c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</row>
    <row r="19" spans="1:157" s="4" customFormat="1" ht="17.25">
      <c r="A19" s="117" t="s">
        <v>39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9"/>
      <c r="AR19" s="21"/>
      <c r="AS19" s="123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5"/>
      <c r="BJ19" s="40"/>
      <c r="BK19" s="101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101" t="s">
        <v>32</v>
      </c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3"/>
      <c r="CR19" s="36" t="s">
        <v>32</v>
      </c>
      <c r="CS19" s="37" t="s">
        <v>32</v>
      </c>
      <c r="CT19" s="101" t="s">
        <v>32</v>
      </c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3"/>
      <c r="DI19" s="101" t="s">
        <v>32</v>
      </c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3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</row>
    <row r="20" spans="1:157" s="4" customFormat="1" ht="17.25">
      <c r="A20" s="117" t="s">
        <v>40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9"/>
      <c r="AR20" s="21"/>
      <c r="AS20" s="123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5"/>
      <c r="BJ20" s="40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1" t="s">
        <v>32</v>
      </c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  <c r="CR20" s="36" t="s">
        <v>32</v>
      </c>
      <c r="CS20" s="37" t="s">
        <v>32</v>
      </c>
      <c r="CT20" s="101" t="s">
        <v>32</v>
      </c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01" t="s">
        <v>32</v>
      </c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3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</row>
    <row r="21" spans="1:157" s="9" customFormat="1" ht="17.25">
      <c r="A21" s="126" t="s">
        <v>41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49">
        <v>200</v>
      </c>
      <c r="AS21" s="129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1"/>
      <c r="BJ21" s="50"/>
      <c r="BK21" s="132">
        <f>BK22+BK34+BK47+BK50+BK73</f>
        <v>19004906</v>
      </c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  <c r="CC21" s="132">
        <f>CC22+CC34+CC47+CC50+CC73+CC74+CC72</f>
        <v>0</v>
      </c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4"/>
      <c r="CR21" s="77">
        <f>CR22+CR34+CR47+CR50+CR73+CR74+CR72</f>
        <v>11504906</v>
      </c>
      <c r="CS21" s="77">
        <f>CS22+CS34+CS47+CS50+CS73+CS74</f>
        <v>0</v>
      </c>
      <c r="CT21" s="133">
        <f>CT22+CT34+CT47+CT50</f>
        <v>0</v>
      </c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4"/>
      <c r="DI21" s="132">
        <f>DI22+DI34+DI47+DI50</f>
        <v>0</v>
      </c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4"/>
      <c r="DX21" s="132">
        <f>DX22+DX34+DX50+DX72+DV73</f>
        <v>7500000</v>
      </c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4"/>
      <c r="EM21" s="135">
        <v>0</v>
      </c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</row>
    <row r="22" spans="1:157" s="4" customFormat="1" ht="17.25">
      <c r="A22" s="120" t="s">
        <v>49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2"/>
      <c r="AR22" s="21">
        <v>210</v>
      </c>
      <c r="AS22" s="123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5"/>
      <c r="BJ22" s="74">
        <v>210</v>
      </c>
      <c r="BK22" s="132">
        <f>CC22+CR22+CS22+CT22+DI22+DX22</f>
        <v>7033496</v>
      </c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4"/>
      <c r="CC22" s="132">
        <f>CC23+CC26</f>
        <v>0</v>
      </c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4"/>
      <c r="CR22" s="77">
        <f>CR23+CR26</f>
        <v>2533496</v>
      </c>
      <c r="CS22" s="79">
        <f>CS23+CS26</f>
        <v>0</v>
      </c>
      <c r="CT22" s="133">
        <f>CT23+CT26</f>
        <v>0</v>
      </c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4"/>
      <c r="DI22" s="132">
        <f>DI23+DI26</f>
        <v>0</v>
      </c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4"/>
      <c r="DX22" s="132">
        <f>DX23+DX26</f>
        <v>4500000</v>
      </c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4"/>
      <c r="EM22" s="135">
        <f>EM23+EM26</f>
        <v>0</v>
      </c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</row>
    <row r="23" spans="1:157" s="4" customFormat="1" ht="33" customHeight="1">
      <c r="A23" s="110" t="s">
        <v>42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21">
        <v>211</v>
      </c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5"/>
      <c r="BJ23" s="74" t="s">
        <v>127</v>
      </c>
      <c r="BK23" s="132">
        <f aca="true" t="shared" si="0" ref="BK23:BK53">CC23+CR23+CS23+CT23+DI23+DX23</f>
        <v>7033496</v>
      </c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4"/>
      <c r="CC23" s="132">
        <f>SUM(CC24:CQ25)</f>
        <v>0</v>
      </c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4"/>
      <c r="CR23" s="79">
        <f>SUM(CR24:CR25)</f>
        <v>2533496</v>
      </c>
      <c r="CS23" s="78">
        <f>SUM(CS24:CS25)</f>
        <v>0</v>
      </c>
      <c r="CT23" s="133">
        <f>SUM(CT24:DH25)</f>
        <v>0</v>
      </c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4"/>
      <c r="DI23" s="132">
        <f>SUM(DI24:DW25)</f>
        <v>0</v>
      </c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4"/>
      <c r="DX23" s="132">
        <f>SUM(DX24:EL25)</f>
        <v>4500000</v>
      </c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4"/>
      <c r="EM23" s="135">
        <f>SUM(EM24:FA25)</f>
        <v>0</v>
      </c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</row>
    <row r="24" spans="1:157" s="4" customFormat="1" ht="18.75" customHeight="1">
      <c r="A24" s="120" t="s">
        <v>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2"/>
      <c r="AR24" s="24"/>
      <c r="AS24" s="136">
        <v>111</v>
      </c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8"/>
      <c r="BJ24" s="40" t="s">
        <v>132</v>
      </c>
      <c r="BK24" s="132">
        <f t="shared" si="0"/>
        <v>5445616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4"/>
      <c r="CC24" s="101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  <c r="CR24" s="36">
        <v>1945616</v>
      </c>
      <c r="CS24" s="37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01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3"/>
      <c r="DX24" s="101">
        <v>3500000</v>
      </c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3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</row>
    <row r="25" spans="1:157" s="4" customFormat="1" ht="17.25">
      <c r="A25" s="120" t="s">
        <v>101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2"/>
      <c r="AR25" s="24"/>
      <c r="AS25" s="136">
        <v>119</v>
      </c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8"/>
      <c r="BJ25" s="40" t="s">
        <v>133</v>
      </c>
      <c r="BK25" s="132">
        <f t="shared" si="0"/>
        <v>1587880</v>
      </c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  <c r="CC25" s="101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3"/>
      <c r="CR25" s="36">
        <v>587880</v>
      </c>
      <c r="CS25" s="37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3"/>
      <c r="DI25" s="101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3"/>
      <c r="DX25" s="101">
        <v>1000000</v>
      </c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3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</row>
    <row r="26" spans="1:157" s="4" customFormat="1" ht="24.75" customHeight="1">
      <c r="A26" s="110" t="s">
        <v>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25"/>
      <c r="AS26" s="139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1"/>
      <c r="BJ26" s="51"/>
      <c r="BK26" s="142">
        <f t="shared" si="0"/>
        <v>0</v>
      </c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4"/>
      <c r="CC26" s="145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7"/>
      <c r="CR26" s="42"/>
      <c r="CS26" s="43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7"/>
      <c r="DI26" s="145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7"/>
      <c r="DX26" s="145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7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</row>
    <row r="27" spans="1:157" s="4" customFormat="1" ht="18.75" customHeight="1" hidden="1">
      <c r="A27" s="149" t="s">
        <v>43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8">
        <v>220</v>
      </c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40"/>
      <c r="BK27" s="132">
        <f t="shared" si="0"/>
        <v>0</v>
      </c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4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37"/>
      <c r="CS27" s="37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</row>
    <row r="28" spans="1:157" s="4" customFormat="1" ht="18.75" customHeight="1" hidden="1">
      <c r="A28" s="151" t="s">
        <v>44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  <c r="AR28" s="26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41"/>
      <c r="BK28" s="132">
        <f t="shared" si="0"/>
        <v>0</v>
      </c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39"/>
      <c r="CS28" s="38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</row>
    <row r="29" spans="1:157" s="4" customFormat="1" ht="18.75" customHeight="1" hidden="1">
      <c r="A29" s="110" t="s">
        <v>16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24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40"/>
      <c r="BK29" s="132">
        <f t="shared" si="0"/>
        <v>0</v>
      </c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4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36"/>
      <c r="CS29" s="37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</row>
    <row r="30" spans="1:157" s="4" customFormat="1" ht="18.75" customHeight="1" hidden="1">
      <c r="A30" s="110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24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40"/>
      <c r="BK30" s="132">
        <f t="shared" si="0"/>
        <v>0</v>
      </c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4"/>
      <c r="CC30" s="101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3"/>
      <c r="CR30" s="36"/>
      <c r="CS30" s="37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01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</row>
    <row r="31" spans="1:157" s="4" customFormat="1" ht="36.75" customHeight="1" hidden="1">
      <c r="A31" s="110" t="s">
        <v>46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24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40"/>
      <c r="BK31" s="132">
        <f t="shared" si="0"/>
        <v>0</v>
      </c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4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36"/>
      <c r="CS31" s="37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01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</row>
    <row r="32" spans="1:157" s="4" customFormat="1" ht="18.75" customHeight="1" hidden="1">
      <c r="A32" s="110" t="s">
        <v>17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24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40"/>
      <c r="BK32" s="132">
        <f t="shared" si="0"/>
        <v>0</v>
      </c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36"/>
      <c r="CS32" s="37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01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3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</row>
    <row r="33" spans="1:157" s="4" customFormat="1" ht="18.75" customHeight="1" hidden="1">
      <c r="A33" s="110" t="s">
        <v>17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2"/>
      <c r="AR33" s="24"/>
      <c r="AS33" s="136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8"/>
      <c r="BJ33" s="40"/>
      <c r="BK33" s="132">
        <f t="shared" si="0"/>
        <v>0</v>
      </c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4"/>
      <c r="CC33" s="101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3"/>
      <c r="CR33" s="36"/>
      <c r="CS33" s="37"/>
      <c r="CT33" s="101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3"/>
      <c r="DI33" s="101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3"/>
      <c r="DX33" s="101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3"/>
      <c r="EM33" s="101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3"/>
    </row>
    <row r="34" spans="1:157" s="4" customFormat="1" ht="33.75" customHeight="1">
      <c r="A34" s="110" t="s">
        <v>47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2"/>
      <c r="AR34" s="21">
        <v>230</v>
      </c>
      <c r="AS34" s="136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8"/>
      <c r="BJ34" s="74">
        <v>290</v>
      </c>
      <c r="BK34" s="132">
        <f>CC34+CR34+CS34+CT34+DI34+DX34</f>
        <v>3955984</v>
      </c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  <c r="CC34" s="132">
        <f>SUM(CC36:CQ42)</f>
        <v>0</v>
      </c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4"/>
      <c r="CR34" s="79">
        <f>SUM(CR36:CR42)</f>
        <v>3715984</v>
      </c>
      <c r="CS34" s="78">
        <f>SUM(CS36:CS42)</f>
        <v>0</v>
      </c>
      <c r="CT34" s="133">
        <f>SUM(CT36:DF42)</f>
        <v>0</v>
      </c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4"/>
      <c r="DI34" s="132">
        <f>SUM(DI36:DV42)</f>
        <v>0</v>
      </c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4"/>
      <c r="DX34" s="132">
        <f>SUM(DX36:EL42)</f>
        <v>240000</v>
      </c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4"/>
      <c r="EM34" s="135">
        <f>SUM(EM36:FA42)</f>
        <v>0</v>
      </c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</row>
    <row r="35" spans="1:157" s="4" customFormat="1" ht="15" customHeight="1">
      <c r="A35" s="110" t="s">
        <v>48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24"/>
      <c r="AS35" s="136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8"/>
      <c r="BJ35" s="40"/>
      <c r="BK35" s="157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9"/>
      <c r="CC35" s="101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3"/>
      <c r="CR35" s="36"/>
      <c r="CS35" s="37"/>
      <c r="CT35" s="101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3"/>
      <c r="DI35" s="101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3"/>
      <c r="DX35" s="101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3"/>
      <c r="EM35" s="101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3"/>
    </row>
    <row r="36" spans="1:157" s="4" customFormat="1" ht="29.25" customHeight="1">
      <c r="A36" s="160" t="s">
        <v>50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  <c r="AR36" s="24"/>
      <c r="AS36" s="136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  <c r="BJ36" s="40"/>
      <c r="BK36" s="132">
        <f t="shared" si="0"/>
        <v>0</v>
      </c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  <c r="CC36" s="101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3"/>
      <c r="CR36" s="36"/>
      <c r="CS36" s="37"/>
      <c r="CT36" s="101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3"/>
      <c r="DI36" s="101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3"/>
      <c r="DX36" s="101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3"/>
      <c r="EM36" s="101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3"/>
    </row>
    <row r="37" spans="1:157" s="4" customFormat="1" ht="17.25">
      <c r="A37" s="110" t="s">
        <v>52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24"/>
      <c r="AS37" s="136">
        <v>831</v>
      </c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8"/>
      <c r="BJ37" s="40" t="s">
        <v>159</v>
      </c>
      <c r="BK37" s="132">
        <f t="shared" si="0"/>
        <v>0</v>
      </c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101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3"/>
      <c r="CR37" s="37"/>
      <c r="CS37" s="36"/>
      <c r="CT37" s="101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3"/>
      <c r="DI37" s="101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3"/>
      <c r="DX37" s="101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3"/>
      <c r="EM37" s="101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3"/>
    </row>
    <row r="38" spans="1:157" s="4" customFormat="1" ht="17.25">
      <c r="A38" s="110" t="s">
        <v>126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24"/>
      <c r="AS38" s="136">
        <v>244</v>
      </c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8"/>
      <c r="BJ38" s="40" t="s">
        <v>162</v>
      </c>
      <c r="BK38" s="132">
        <f t="shared" si="0"/>
        <v>0</v>
      </c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  <c r="CC38" s="101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3"/>
      <c r="CR38" s="37"/>
      <c r="CS38" s="36"/>
      <c r="CT38" s="101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3"/>
      <c r="DI38" s="101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3"/>
      <c r="DX38" s="101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3"/>
      <c r="EM38" s="101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3"/>
    </row>
    <row r="39" spans="1:157" s="4" customFormat="1" ht="17.25">
      <c r="A39" s="110" t="s">
        <v>164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24"/>
      <c r="AS39" s="136">
        <v>853</v>
      </c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8"/>
      <c r="BJ39" s="40" t="s">
        <v>163</v>
      </c>
      <c r="BK39" s="132">
        <f t="shared" si="0"/>
        <v>0</v>
      </c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4"/>
      <c r="CC39" s="101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3"/>
      <c r="CR39" s="37"/>
      <c r="CS39" s="36"/>
      <c r="CT39" s="101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3"/>
      <c r="DI39" s="101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3"/>
      <c r="DX39" s="101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3"/>
      <c r="EM39" s="101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3"/>
    </row>
    <row r="40" spans="1:157" s="4" customFormat="1" ht="33" customHeight="1">
      <c r="A40" s="110" t="s">
        <v>51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2"/>
      <c r="AR40" s="24"/>
      <c r="AS40" s="136">
        <v>851</v>
      </c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8"/>
      <c r="BJ40" s="40" t="s">
        <v>131</v>
      </c>
      <c r="BK40" s="132">
        <f t="shared" si="0"/>
        <v>3955984</v>
      </c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  <c r="CC40" s="101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3"/>
      <c r="CR40" s="37">
        <v>3715984</v>
      </c>
      <c r="CS40" s="36"/>
      <c r="CT40" s="101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3"/>
      <c r="DI40" s="101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3"/>
      <c r="DX40" s="101">
        <v>240000</v>
      </c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3"/>
      <c r="EM40" s="101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3"/>
    </row>
    <row r="41" spans="1:157" s="4" customFormat="1" ht="17.25">
      <c r="A41" s="110" t="s">
        <v>160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24"/>
      <c r="AS41" s="136">
        <v>852</v>
      </c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8"/>
      <c r="BJ41" s="40" t="s">
        <v>131</v>
      </c>
      <c r="BK41" s="132">
        <f t="shared" si="0"/>
        <v>0</v>
      </c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4"/>
      <c r="CC41" s="101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3"/>
      <c r="CR41" s="37"/>
      <c r="CS41" s="36"/>
      <c r="CT41" s="101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3"/>
      <c r="DI41" s="101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3"/>
      <c r="DX41" s="101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3"/>
      <c r="EM41" s="101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</row>
    <row r="42" spans="1:157" s="4" customFormat="1" ht="17.25">
      <c r="A42" s="110" t="s">
        <v>161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2"/>
      <c r="AR42" s="24"/>
      <c r="AS42" s="136">
        <v>853</v>
      </c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8"/>
      <c r="BJ42" s="40" t="s">
        <v>131</v>
      </c>
      <c r="BK42" s="132">
        <f t="shared" si="0"/>
        <v>0</v>
      </c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4"/>
      <c r="CC42" s="101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3"/>
      <c r="CR42" s="37"/>
      <c r="CS42" s="36"/>
      <c r="CT42" s="101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3"/>
      <c r="DI42" s="101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3"/>
      <c r="DX42" s="101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3"/>
      <c r="EM42" s="101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3"/>
    </row>
    <row r="43" spans="1:157" s="4" customFormat="1" ht="39" customHeight="1" hidden="1">
      <c r="A43" s="120" t="s">
        <v>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2"/>
      <c r="AR43" s="21">
        <v>240</v>
      </c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8"/>
      <c r="BJ43" s="40"/>
      <c r="BK43" s="132">
        <f t="shared" si="0"/>
        <v>0</v>
      </c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4"/>
      <c r="CC43" s="101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3"/>
      <c r="CR43" s="36"/>
      <c r="CS43" s="37"/>
      <c r="CT43" s="101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3"/>
      <c r="DI43" s="101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3"/>
      <c r="DX43" s="101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3"/>
      <c r="EM43" s="35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3"/>
    </row>
    <row r="44" spans="1:157" s="4" customFormat="1" ht="17.25" hidden="1">
      <c r="A44" s="110" t="s">
        <v>48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24"/>
      <c r="AS44" s="136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8"/>
      <c r="BJ44" s="40"/>
      <c r="BK44" s="132">
        <f t="shared" si="0"/>
        <v>0</v>
      </c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4"/>
      <c r="CC44" s="101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3"/>
      <c r="CR44" s="36"/>
      <c r="CS44" s="37"/>
      <c r="CT44" s="101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3"/>
      <c r="DI44" s="101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3"/>
      <c r="DX44" s="101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3"/>
      <c r="EM44" s="35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3"/>
    </row>
    <row r="45" spans="1:157" s="4" customFormat="1" ht="39" customHeight="1" hidden="1">
      <c r="A45" s="120" t="s">
        <v>18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2"/>
      <c r="AR45" s="24"/>
      <c r="AS45" s="136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8"/>
      <c r="BJ45" s="40"/>
      <c r="BK45" s="132">
        <f t="shared" si="0"/>
        <v>0</v>
      </c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  <c r="CC45" s="101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36"/>
      <c r="CS45" s="37"/>
      <c r="CT45" s="101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3"/>
      <c r="DI45" s="101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3"/>
      <c r="DX45" s="101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3"/>
      <c r="EM45" s="35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3"/>
    </row>
    <row r="46" spans="1:157" s="4" customFormat="1" ht="57" customHeight="1" hidden="1">
      <c r="A46" s="120" t="s">
        <v>53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2"/>
      <c r="AR46" s="24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8"/>
      <c r="BJ46" s="40"/>
      <c r="BK46" s="132">
        <f t="shared" si="0"/>
        <v>0</v>
      </c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4"/>
      <c r="CC46" s="101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3"/>
      <c r="CR46" s="36"/>
      <c r="CS46" s="37"/>
      <c r="CT46" s="101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3"/>
      <c r="DI46" s="101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3"/>
      <c r="DX46" s="101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3"/>
      <c r="EM46" s="35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3"/>
    </row>
    <row r="47" spans="1:157" s="4" customFormat="1" ht="36" customHeight="1">
      <c r="A47" s="110" t="s">
        <v>54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21">
        <v>250</v>
      </c>
      <c r="AS47" s="136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8"/>
      <c r="BJ47" s="40"/>
      <c r="BK47" s="132">
        <f t="shared" si="0"/>
        <v>0</v>
      </c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4"/>
      <c r="CC47" s="132">
        <f>CC49</f>
        <v>0</v>
      </c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4"/>
      <c r="CR47" s="77">
        <f>CR49</f>
        <v>0</v>
      </c>
      <c r="CS47" s="79">
        <f>CS49</f>
        <v>0</v>
      </c>
      <c r="CT47" s="132">
        <f>CT49</f>
        <v>0</v>
      </c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4"/>
      <c r="DI47" s="132">
        <f>DI49</f>
        <v>0</v>
      </c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4"/>
      <c r="DX47" s="132">
        <f>DX49</f>
        <v>0</v>
      </c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4"/>
      <c r="EM47" s="132">
        <f>EM49</f>
        <v>0</v>
      </c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4"/>
    </row>
    <row r="48" spans="1:157" s="4" customFormat="1" ht="14.25" customHeight="1">
      <c r="A48" s="160" t="s">
        <v>48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  <c r="AR48" s="24"/>
      <c r="AS48" s="136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8"/>
      <c r="BJ48" s="40"/>
      <c r="BK48" s="157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9"/>
      <c r="CC48" s="101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3"/>
      <c r="CR48" s="36"/>
      <c r="CS48" s="37"/>
      <c r="CT48" s="101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3"/>
      <c r="DI48" s="101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3"/>
      <c r="DX48" s="101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3"/>
      <c r="EM48" s="101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3"/>
    </row>
    <row r="49" spans="1:157" s="4" customFormat="1" ht="17.25">
      <c r="A49" s="110" t="s">
        <v>17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24"/>
      <c r="AS49" s="150">
        <v>244</v>
      </c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40" t="s">
        <v>131</v>
      </c>
      <c r="BK49" s="132">
        <f>CC49+CR49+CS49+CT49+DI49+DX49</f>
        <v>0</v>
      </c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  <c r="CC49" s="101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3"/>
      <c r="CR49" s="36"/>
      <c r="CS49" s="37"/>
      <c r="CT49" s="101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3"/>
      <c r="DI49" s="101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3"/>
      <c r="DX49" s="101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3"/>
      <c r="EM49" s="101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3"/>
    </row>
    <row r="50" spans="1:157" s="4" customFormat="1" ht="37.5" customHeight="1">
      <c r="A50" s="126" t="s">
        <v>55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49">
        <v>260</v>
      </c>
      <c r="AS50" s="129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1"/>
      <c r="BJ50" s="50"/>
      <c r="BK50" s="132">
        <f>CC50+CR50+CS50+CT50+DI50+DX50</f>
        <v>8015426</v>
      </c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4"/>
      <c r="CC50" s="132">
        <f>CC52+CC53+CC54+CC55+CC56+CC60+CC61+CC64</f>
        <v>0</v>
      </c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4"/>
      <c r="CR50" s="77">
        <f>CR52+CR53+CR54+CR55+CR56+CR60+CR61+CR64</f>
        <v>5255426</v>
      </c>
      <c r="CS50" s="79">
        <f>CS52+CS53+CS54+CS55+CS56+CS60+CS61+CS64</f>
        <v>0</v>
      </c>
      <c r="CT50" s="132">
        <f>CT52+CT53+CT54+CT55+CT56+CT60+CT61+CT64</f>
        <v>0</v>
      </c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4"/>
      <c r="DI50" s="132">
        <f>DI52+DI53+DI54+DI55+DI56+DI60+DI61+DI64</f>
        <v>0</v>
      </c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4"/>
      <c r="DX50" s="132">
        <f>DX52+DX53+DX54+DX55+DX56+DX60+DX61+DX64</f>
        <v>2760000</v>
      </c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4"/>
      <c r="EM50" s="132">
        <f>EM52+EM53+EM54+EM55+EM56+EM60+EM61+EM64</f>
        <v>0</v>
      </c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4"/>
    </row>
    <row r="51" spans="1:157" s="4" customFormat="1" ht="15" customHeight="1">
      <c r="A51" s="110" t="s">
        <v>48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2"/>
      <c r="AR51" s="24"/>
      <c r="AS51" s="123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5"/>
      <c r="BJ51" s="40"/>
      <c r="BK51" s="157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9"/>
      <c r="CC51" s="101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3"/>
      <c r="CR51" s="36"/>
      <c r="CS51" s="37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3"/>
      <c r="DI51" s="101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3"/>
      <c r="DX51" s="101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3"/>
      <c r="EM51" s="163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5"/>
    </row>
    <row r="52" spans="1:157" s="4" customFormat="1" ht="17.25">
      <c r="A52" s="120" t="s">
        <v>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2"/>
      <c r="AR52" s="24"/>
      <c r="AS52" s="136">
        <v>244</v>
      </c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8"/>
      <c r="BJ52" s="40" t="s">
        <v>134</v>
      </c>
      <c r="BK52" s="132">
        <f t="shared" si="0"/>
        <v>30000</v>
      </c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4"/>
      <c r="CC52" s="101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3"/>
      <c r="CR52" s="36"/>
      <c r="CS52" s="37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3"/>
      <c r="DI52" s="101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3"/>
      <c r="DX52" s="101">
        <v>30000</v>
      </c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3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</row>
    <row r="53" spans="1:157" s="4" customFormat="1" ht="17.25">
      <c r="A53" s="120" t="s">
        <v>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2"/>
      <c r="AR53" s="24"/>
      <c r="AS53" s="136">
        <v>244</v>
      </c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8"/>
      <c r="BJ53" s="40" t="s">
        <v>135</v>
      </c>
      <c r="BK53" s="132">
        <f t="shared" si="0"/>
        <v>0</v>
      </c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4"/>
      <c r="CC53" s="101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36"/>
      <c r="CS53" s="37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3"/>
      <c r="DI53" s="101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3"/>
      <c r="DX53" s="101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3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</row>
    <row r="54" spans="1:157" s="4" customFormat="1" ht="17.25">
      <c r="A54" s="120" t="s">
        <v>10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2"/>
      <c r="AR54" s="24"/>
      <c r="AS54" s="136">
        <v>244</v>
      </c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8"/>
      <c r="BJ54" s="40" t="s">
        <v>136</v>
      </c>
      <c r="BK54" s="132">
        <f>CC54+CR54+CS54+CT54+DI54+DX54</f>
        <v>5855228</v>
      </c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4"/>
      <c r="CC54" s="101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3"/>
      <c r="CR54" s="36">
        <v>5045228</v>
      </c>
      <c r="CS54" s="37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3"/>
      <c r="DI54" s="101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3"/>
      <c r="DX54" s="101">
        <v>810000</v>
      </c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3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</row>
    <row r="55" spans="1:157" s="4" customFormat="1" ht="17.25">
      <c r="A55" s="120" t="s">
        <v>11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24"/>
      <c r="AS55" s="150">
        <v>244</v>
      </c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40" t="s">
        <v>137</v>
      </c>
      <c r="BK55" s="132">
        <f aca="true" t="shared" si="1" ref="BK55:BK83">CC55+CR55+CS55+CT55+DI55+DX55</f>
        <v>0</v>
      </c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4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37"/>
      <c r="CS55" s="37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</row>
    <row r="56" spans="1:157" s="4" customFormat="1" ht="17.25">
      <c r="A56" s="120" t="s">
        <v>56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24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74">
        <v>225</v>
      </c>
      <c r="BK56" s="132">
        <f t="shared" si="1"/>
        <v>440636</v>
      </c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4"/>
      <c r="CC56" s="166">
        <f>CC57+CC58+CC59</f>
        <v>0</v>
      </c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80">
        <f>SUM(CR57:CR59)</f>
        <v>140636</v>
      </c>
      <c r="CS56" s="80">
        <f>SUM(CS57:CS59)</f>
        <v>0</v>
      </c>
      <c r="CT56" s="166">
        <f>SUM(CT57:DH59)</f>
        <v>0</v>
      </c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>
        <f>SUM(DI57:DW59)</f>
        <v>0</v>
      </c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7">
        <f>SUM(DX57:EL59)</f>
        <v>300000</v>
      </c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9"/>
      <c r="EM56" s="167">
        <f>SUM(EM57:FA59)</f>
        <v>0</v>
      </c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9"/>
    </row>
    <row r="57" spans="1:157" s="4" customFormat="1" ht="17.25">
      <c r="A57" s="120" t="s">
        <v>56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2"/>
      <c r="AR57" s="24"/>
      <c r="AS57" s="150">
        <v>244</v>
      </c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40" t="s">
        <v>144</v>
      </c>
      <c r="BK57" s="132">
        <f t="shared" si="1"/>
        <v>240636</v>
      </c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4"/>
      <c r="CC57" s="101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3"/>
      <c r="CR57" s="37">
        <v>140636</v>
      </c>
      <c r="CS57" s="37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01">
        <v>100000</v>
      </c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3"/>
      <c r="EM57" s="101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3"/>
    </row>
    <row r="58" spans="1:157" s="4" customFormat="1" ht="17.25">
      <c r="A58" s="120" t="s">
        <v>168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2"/>
      <c r="AR58" s="24"/>
      <c r="AS58" s="150">
        <v>243</v>
      </c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40" t="s">
        <v>145</v>
      </c>
      <c r="BK58" s="132">
        <f t="shared" si="1"/>
        <v>0</v>
      </c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4"/>
      <c r="CC58" s="101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37"/>
      <c r="CS58" s="37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01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3"/>
      <c r="EM58" s="101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3"/>
    </row>
    <row r="59" spans="1:157" s="4" customFormat="1" ht="17.25">
      <c r="A59" s="120" t="s">
        <v>169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2"/>
      <c r="AR59" s="24"/>
      <c r="AS59" s="150">
        <v>244</v>
      </c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40" t="s">
        <v>143</v>
      </c>
      <c r="BK59" s="132">
        <f t="shared" si="1"/>
        <v>200000</v>
      </c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4"/>
      <c r="CC59" s="101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3"/>
      <c r="CR59" s="37"/>
      <c r="CS59" s="37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01">
        <v>200000</v>
      </c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3"/>
      <c r="EM59" s="101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3"/>
    </row>
    <row r="60" spans="1:157" s="4" customFormat="1" ht="17.25">
      <c r="A60" s="120" t="s">
        <v>12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2"/>
      <c r="AR60" s="24"/>
      <c r="AS60" s="150">
        <v>244</v>
      </c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40" t="s">
        <v>138</v>
      </c>
      <c r="BK60" s="132">
        <f t="shared" si="1"/>
        <v>269562</v>
      </c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4"/>
      <c r="CC60" s="101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3"/>
      <c r="CR60" s="37">
        <v>69562</v>
      </c>
      <c r="CS60" s="37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>
        <v>200000</v>
      </c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</row>
    <row r="61" spans="1:157" s="4" customFormat="1" ht="17.25">
      <c r="A61" s="120" t="s">
        <v>13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2"/>
      <c r="AR61" s="27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74">
        <v>310</v>
      </c>
      <c r="BK61" s="132">
        <f t="shared" si="1"/>
        <v>700000</v>
      </c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4"/>
      <c r="CC61" s="166">
        <f>SUM(CC62:CQ63)</f>
        <v>0</v>
      </c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80">
        <f>SUM(CR62:CR63)</f>
        <v>0</v>
      </c>
      <c r="CS61" s="80">
        <f>SUM(CS62:CS63)</f>
        <v>0</v>
      </c>
      <c r="CT61" s="166">
        <f>SUM(CT62:DF63)</f>
        <v>0</v>
      </c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>
        <f>SUM(DI62:DW63)</f>
        <v>0</v>
      </c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7">
        <f>SUM(DX62:EL63)</f>
        <v>700000</v>
      </c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9"/>
      <c r="EM61" s="167">
        <f>SUM(EM62:FA63)</f>
        <v>0</v>
      </c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9"/>
    </row>
    <row r="62" spans="1:157" s="4" customFormat="1" ht="17.25">
      <c r="A62" s="120" t="s">
        <v>13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2"/>
      <c r="AR62" s="27"/>
      <c r="AS62" s="150">
        <v>244</v>
      </c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40" t="s">
        <v>139</v>
      </c>
      <c r="BK62" s="132">
        <f t="shared" si="1"/>
        <v>350000</v>
      </c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4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37"/>
      <c r="CS62" s="37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>
        <v>350000</v>
      </c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01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3"/>
    </row>
    <row r="63" spans="1:157" s="4" customFormat="1" ht="17.25">
      <c r="A63" s="120" t="s">
        <v>13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2"/>
      <c r="AR63" s="27"/>
      <c r="AS63" s="150">
        <v>244</v>
      </c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40" t="s">
        <v>140</v>
      </c>
      <c r="BK63" s="132">
        <f t="shared" si="1"/>
        <v>350000</v>
      </c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4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37"/>
      <c r="CS63" s="37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>
        <v>350000</v>
      </c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01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3"/>
    </row>
    <row r="64" spans="1:157" s="4" customFormat="1" ht="19.5" customHeight="1">
      <c r="A64" s="120" t="s">
        <v>14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2"/>
      <c r="AR64" s="24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74">
        <v>340</v>
      </c>
      <c r="BK64" s="132">
        <f t="shared" si="1"/>
        <v>720000</v>
      </c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4"/>
      <c r="CC64" s="173">
        <f>SUM(CC65:CQ70)</f>
        <v>0</v>
      </c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37">
        <f>SUM(CR65:CR70)</f>
        <v>0</v>
      </c>
      <c r="CS64" s="37">
        <f>SUM(CS65:CS70)</f>
        <v>0</v>
      </c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73">
        <f>SUM(DX65:EL70)</f>
        <v>720000</v>
      </c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01">
        <f>SUM(EM65:FA70)</f>
        <v>0</v>
      </c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3"/>
    </row>
    <row r="65" spans="1:157" s="4" customFormat="1" ht="19.5" customHeight="1">
      <c r="A65" s="120" t="s">
        <v>147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2"/>
      <c r="AR65" s="24"/>
      <c r="AS65" s="150">
        <v>244</v>
      </c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76" t="s">
        <v>153</v>
      </c>
      <c r="BK65" s="132">
        <f t="shared" si="1"/>
        <v>40000</v>
      </c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4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37"/>
      <c r="CS65" s="37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>
        <v>40000</v>
      </c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01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3"/>
    </row>
    <row r="66" spans="1:157" s="4" customFormat="1" ht="19.5" customHeight="1">
      <c r="A66" s="120" t="s">
        <v>148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2"/>
      <c r="AR66" s="24"/>
      <c r="AS66" s="150">
        <v>244</v>
      </c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76" t="s">
        <v>154</v>
      </c>
      <c r="BK66" s="132">
        <f t="shared" si="1"/>
        <v>0</v>
      </c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4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37"/>
      <c r="CS66" s="37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01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3"/>
    </row>
    <row r="67" spans="1:157" s="4" customFormat="1" ht="19.5" customHeight="1">
      <c r="A67" s="120" t="s">
        <v>149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2"/>
      <c r="AR67" s="24"/>
      <c r="AS67" s="150">
        <v>244</v>
      </c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76" t="s">
        <v>155</v>
      </c>
      <c r="BK67" s="132">
        <f t="shared" si="1"/>
        <v>350000</v>
      </c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4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37"/>
      <c r="CS67" s="37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>
        <v>350000</v>
      </c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01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3"/>
    </row>
    <row r="68" spans="1:157" s="4" customFormat="1" ht="19.5" customHeight="1">
      <c r="A68" s="120" t="s">
        <v>150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2"/>
      <c r="AR68" s="24"/>
      <c r="AS68" s="150">
        <v>244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76" t="s">
        <v>156</v>
      </c>
      <c r="BK68" s="132">
        <f t="shared" si="1"/>
        <v>30000</v>
      </c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4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37"/>
      <c r="CS68" s="37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>
        <v>30000</v>
      </c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01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3"/>
    </row>
    <row r="69" spans="1:157" s="4" customFormat="1" ht="19.5" customHeight="1">
      <c r="A69" s="120" t="s">
        <v>151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2"/>
      <c r="AR69" s="27"/>
      <c r="AS69" s="150">
        <v>244</v>
      </c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76" t="s">
        <v>158</v>
      </c>
      <c r="BK69" s="132">
        <f t="shared" si="1"/>
        <v>280000</v>
      </c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4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37"/>
      <c r="CS69" s="37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>
        <v>280000</v>
      </c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01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3"/>
    </row>
    <row r="70" spans="1:157" s="4" customFormat="1" ht="19.5" customHeight="1">
      <c r="A70" s="120" t="s">
        <v>152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2"/>
      <c r="AR70" s="24"/>
      <c r="AS70" s="150">
        <v>244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76" t="s">
        <v>157</v>
      </c>
      <c r="BK70" s="132">
        <f t="shared" si="1"/>
        <v>20000</v>
      </c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4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37"/>
      <c r="CS70" s="37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>
        <v>20000</v>
      </c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01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3"/>
    </row>
    <row r="71" spans="1:157" s="4" customFormat="1" ht="19.5" customHeight="1">
      <c r="A71" s="120" t="s">
        <v>7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2"/>
      <c r="AR71" s="24"/>
      <c r="AS71" s="136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8"/>
      <c r="BG71" s="74"/>
      <c r="BH71" s="74"/>
      <c r="BI71" s="74"/>
      <c r="BJ71" s="74">
        <v>266</v>
      </c>
      <c r="BK71" s="132">
        <f t="shared" si="1"/>
        <v>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4"/>
      <c r="CC71" s="101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3"/>
      <c r="CR71" s="37"/>
      <c r="CS71" s="37"/>
      <c r="CT71" s="101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3"/>
      <c r="DF71" s="37"/>
      <c r="DG71" s="37"/>
      <c r="DH71" s="37"/>
      <c r="DI71" s="101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44"/>
      <c r="DW71" s="37"/>
      <c r="DX71" s="101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3"/>
      <c r="EM71" s="101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3"/>
    </row>
    <row r="72" spans="1:157" s="4" customFormat="1" ht="19.5" customHeight="1">
      <c r="A72" s="120" t="s">
        <v>141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2"/>
      <c r="AR72" s="24"/>
      <c r="AS72" s="136">
        <v>111</v>
      </c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8"/>
      <c r="BG72" s="74"/>
      <c r="BH72" s="74"/>
      <c r="BI72" s="74"/>
      <c r="BJ72" s="40" t="s">
        <v>146</v>
      </c>
      <c r="BK72" s="132">
        <f t="shared" si="1"/>
        <v>0</v>
      </c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4"/>
      <c r="CC72" s="101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3"/>
      <c r="CR72" s="37"/>
      <c r="CS72" s="37"/>
      <c r="CT72" s="101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3"/>
      <c r="DF72" s="37"/>
      <c r="DG72" s="37"/>
      <c r="DH72" s="37"/>
      <c r="DI72" s="101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3"/>
      <c r="DW72" s="37"/>
      <c r="DX72" s="101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3"/>
      <c r="EM72" s="101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3"/>
    </row>
    <row r="73" spans="1:157" s="4" customFormat="1" ht="19.5" customHeight="1">
      <c r="A73" s="120" t="s">
        <v>142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2"/>
      <c r="AR73" s="24"/>
      <c r="AS73" s="136">
        <v>111</v>
      </c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8"/>
      <c r="BG73" s="74"/>
      <c r="BH73" s="74"/>
      <c r="BI73" s="74"/>
      <c r="BJ73" s="40" t="s">
        <v>146</v>
      </c>
      <c r="BK73" s="132">
        <f t="shared" si="1"/>
        <v>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4"/>
      <c r="CC73" s="101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3"/>
      <c r="CR73" s="37"/>
      <c r="CS73" s="37"/>
      <c r="CT73" s="101"/>
      <c r="CU73" s="102"/>
      <c r="CV73" s="102"/>
      <c r="CW73" s="102"/>
      <c r="CX73" s="102"/>
      <c r="CY73" s="102"/>
      <c r="CZ73" s="102"/>
      <c r="DA73" s="102"/>
      <c r="DB73" s="103"/>
      <c r="DC73" s="37"/>
      <c r="DD73" s="37"/>
      <c r="DE73" s="101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3"/>
      <c r="DV73" s="101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3"/>
      <c r="EM73" s="101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3"/>
    </row>
    <row r="74" spans="1:157" s="4" customFormat="1" ht="37.5" customHeight="1">
      <c r="A74" s="120" t="s">
        <v>23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2"/>
      <c r="AR74" s="21">
        <v>300</v>
      </c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40"/>
      <c r="BK74" s="132">
        <f t="shared" si="1"/>
        <v>0</v>
      </c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4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37"/>
      <c r="CS74" s="37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01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3"/>
    </row>
    <row r="75" spans="1:157" s="4" customFormat="1" ht="15" customHeight="1">
      <c r="A75" s="170" t="s">
        <v>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2"/>
      <c r="AR75" s="2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40"/>
      <c r="BK75" s="157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9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37"/>
      <c r="CS75" s="37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</row>
    <row r="76" spans="1:157" s="4" customFormat="1" ht="17.25">
      <c r="A76" s="120" t="s">
        <v>57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2"/>
      <c r="AR76" s="21">
        <v>310</v>
      </c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40"/>
      <c r="BK76" s="132">
        <f t="shared" si="1"/>
        <v>0</v>
      </c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4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37"/>
      <c r="CS76" s="37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01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</row>
    <row r="77" spans="1:157" s="4" customFormat="1" ht="17.25">
      <c r="A77" s="120" t="s">
        <v>58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2"/>
      <c r="AR77" s="21">
        <v>320</v>
      </c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40"/>
      <c r="BK77" s="132">
        <f t="shared" si="1"/>
        <v>0</v>
      </c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4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37"/>
      <c r="CS77" s="37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</row>
    <row r="78" spans="1:157" s="4" customFormat="1" ht="17.25">
      <c r="A78" s="120" t="s">
        <v>59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2"/>
      <c r="AR78" s="21">
        <v>400</v>
      </c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40"/>
      <c r="BK78" s="132">
        <f t="shared" si="1"/>
        <v>0</v>
      </c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4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37"/>
      <c r="CS78" s="37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01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01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3"/>
      <c r="EM78" s="101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3"/>
    </row>
    <row r="79" spans="1:157" s="4" customFormat="1" ht="17.25">
      <c r="A79" s="120" t="s">
        <v>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2"/>
      <c r="AR79" s="2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40"/>
      <c r="BK79" s="157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9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37"/>
      <c r="CS79" s="37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01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</row>
    <row r="80" spans="1:157" s="4" customFormat="1" ht="17.25">
      <c r="A80" s="120" t="s">
        <v>60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2"/>
      <c r="AR80" s="21">
        <v>410</v>
      </c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40"/>
      <c r="BK80" s="132">
        <f t="shared" si="1"/>
        <v>0</v>
      </c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4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37"/>
      <c r="CS80" s="37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</row>
    <row r="81" spans="1:157" s="4" customFormat="1" ht="17.25">
      <c r="A81" s="120" t="s">
        <v>61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2"/>
      <c r="AR81" s="21">
        <v>420</v>
      </c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40"/>
      <c r="BK81" s="132">
        <f t="shared" si="1"/>
        <v>0</v>
      </c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4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37"/>
      <c r="CS81" s="37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</row>
    <row r="82" spans="1:157" s="4" customFormat="1" ht="17.25">
      <c r="A82" s="120" t="s">
        <v>62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2"/>
      <c r="AR82" s="21">
        <v>500</v>
      </c>
      <c r="AS82" s="101" t="s">
        <v>32</v>
      </c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3"/>
      <c r="BJ82" s="37" t="s">
        <v>32</v>
      </c>
      <c r="BK82" s="132">
        <f t="shared" si="1"/>
        <v>0</v>
      </c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4"/>
      <c r="CC82" s="101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3"/>
      <c r="CR82" s="36"/>
      <c r="CS82" s="37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3"/>
      <c r="DI82" s="101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3"/>
      <c r="DX82" s="101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3"/>
      <c r="EM82" s="101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3"/>
    </row>
    <row r="83" spans="1:157" s="4" customFormat="1" ht="17.25">
      <c r="A83" s="120" t="s">
        <v>63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2"/>
      <c r="AR83" s="21">
        <v>600</v>
      </c>
      <c r="AS83" s="101" t="s">
        <v>32</v>
      </c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3"/>
      <c r="BJ83" s="37" t="s">
        <v>32</v>
      </c>
      <c r="BK83" s="132">
        <f t="shared" si="1"/>
        <v>0</v>
      </c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4"/>
      <c r="CC83" s="101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3"/>
      <c r="CR83" s="36"/>
      <c r="CS83" s="37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3"/>
      <c r="DI83" s="101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3"/>
      <c r="DX83" s="101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3"/>
      <c r="EM83" s="101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3"/>
    </row>
    <row r="84" ht="10.5" customHeight="1"/>
    <row r="85" spans="1:157" ht="39.75" customHeight="1">
      <c r="A85" s="177" t="s">
        <v>71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</row>
    <row r="86" spans="1:157" ht="17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28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</row>
    <row r="87" spans="1:157" ht="37.5" customHeight="1">
      <c r="A87" s="177" t="s">
        <v>64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</row>
    <row r="88" spans="1:157" ht="17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28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</row>
    <row r="89" spans="1:157" ht="57.75" customHeight="1">
      <c r="A89" s="177" t="s">
        <v>72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" right="0" top="0.31496062992125984" bottom="0.2755905511811024" header="0.1968503937007874" footer="0.1968503937007874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9"/>
  <sheetViews>
    <sheetView view="pageBreakPreview" zoomScale="84" zoomScaleNormal="80" zoomScaleSheetLayoutView="84" workbookViewId="0" topLeftCell="A1">
      <selection activeCell="CR15" sqref="CR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11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85" t="s">
        <v>85</v>
      </c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</row>
    <row r="3" spans="131:156" ht="14.25"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</row>
    <row r="4" spans="1:142" s="3" customFormat="1" ht="28.5" customHeight="1">
      <c r="A4" s="86" t="s">
        <v>178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12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 t="s">
        <v>24</v>
      </c>
      <c r="AS6" s="87" t="s">
        <v>25</v>
      </c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 t="s">
        <v>26</v>
      </c>
      <c r="BK6" s="89" t="s">
        <v>84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1"/>
    </row>
    <row r="7" spans="1:157" ht="16.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 t="s">
        <v>19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 t="s">
        <v>27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</row>
    <row r="8" spans="1:157" ht="91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8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 t="s">
        <v>121</v>
      </c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 t="s">
        <v>119</v>
      </c>
      <c r="CS8" s="87" t="s">
        <v>128</v>
      </c>
      <c r="CT8" s="87" t="s">
        <v>28</v>
      </c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8" t="s">
        <v>33</v>
      </c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7" t="s">
        <v>29</v>
      </c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</row>
    <row r="9" spans="1:157" ht="110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7" t="s">
        <v>30</v>
      </c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9" t="s">
        <v>31</v>
      </c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1"/>
    </row>
    <row r="10" spans="1:157" s="2" customFormat="1" ht="15.75" customHeight="1">
      <c r="A10" s="92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4"/>
      <c r="AR10" s="54">
        <v>2</v>
      </c>
      <c r="AS10" s="92">
        <v>3</v>
      </c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J10" s="55">
        <v>4</v>
      </c>
      <c r="BK10" s="92">
        <v>5</v>
      </c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4"/>
      <c r="CC10" s="92">
        <v>6</v>
      </c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4"/>
      <c r="CR10" s="53">
        <v>7</v>
      </c>
      <c r="CS10" s="55">
        <v>8</v>
      </c>
      <c r="CT10" s="92">
        <v>9</v>
      </c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4"/>
      <c r="DI10" s="95">
        <v>10</v>
      </c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7"/>
      <c r="DX10" s="95">
        <v>11</v>
      </c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7"/>
      <c r="EM10" s="95">
        <v>12</v>
      </c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7"/>
    </row>
    <row r="11" spans="1:157" s="4" customFormat="1" ht="17.25">
      <c r="A11" s="98" t="s">
        <v>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21">
        <v>100</v>
      </c>
      <c r="AS11" s="101" t="s">
        <v>32</v>
      </c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3"/>
      <c r="BJ11" s="37" t="s">
        <v>32</v>
      </c>
      <c r="BK11" s="104">
        <f>CC11+CR11+CS11+DX11</f>
        <v>19004906</v>
      </c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6"/>
      <c r="CC11" s="101">
        <f>CC14</f>
        <v>0</v>
      </c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3"/>
      <c r="CR11" s="33">
        <f>CR14</f>
        <v>11504906</v>
      </c>
      <c r="CS11" s="34">
        <f>CS12</f>
        <v>0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6"/>
      <c r="DI11" s="101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3"/>
      <c r="DX11" s="101">
        <f>DX12</f>
        <v>7500000</v>
      </c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3"/>
      <c r="EM11" s="101">
        <f>EM14</f>
        <v>0</v>
      </c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3"/>
    </row>
    <row r="12" spans="1:157" s="4" customFormat="1" ht="15.75" customHeight="1">
      <c r="A12" s="107" t="s">
        <v>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9"/>
      <c r="AR12" s="24"/>
      <c r="AS12" s="101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3"/>
      <c r="BJ12" s="37"/>
      <c r="BK12" s="101">
        <f>CC12+CR12+CS12+DX12</f>
        <v>19004906</v>
      </c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1">
        <f>CC14</f>
        <v>0</v>
      </c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3"/>
      <c r="CR12" s="36">
        <f>CR14</f>
        <v>11504906</v>
      </c>
      <c r="CS12" s="37">
        <f>CS16</f>
        <v>0</v>
      </c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3"/>
      <c r="DI12" s="101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3"/>
      <c r="DX12" s="101">
        <f>DX13+DX17+DX14</f>
        <v>7500000</v>
      </c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3"/>
      <c r="EM12" s="101">
        <f>EM14</f>
        <v>0</v>
      </c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3"/>
    </row>
    <row r="13" spans="1:157" s="4" customFormat="1" ht="51.75" customHeight="1">
      <c r="A13" s="110" t="s">
        <v>122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21">
        <v>110</v>
      </c>
      <c r="AS13" s="113" t="s">
        <v>123</v>
      </c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5"/>
      <c r="BJ13" s="37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3"/>
      <c r="CC13" s="101" t="s">
        <v>32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3"/>
      <c r="CR13" s="36" t="s">
        <v>32</v>
      </c>
      <c r="CS13" s="37" t="s">
        <v>32</v>
      </c>
      <c r="CT13" s="102" t="s">
        <v>32</v>
      </c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3"/>
      <c r="DI13" s="101" t="s">
        <v>32</v>
      </c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3"/>
      <c r="EM13" s="116" t="s">
        <v>32</v>
      </c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</row>
    <row r="14" spans="1:157" s="4" customFormat="1" ht="17.25">
      <c r="A14" s="117" t="s">
        <v>34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/>
      <c r="AR14" s="21">
        <v>120</v>
      </c>
      <c r="AS14" s="113" t="s">
        <v>124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5"/>
      <c r="BJ14" s="37"/>
      <c r="BK14" s="101">
        <f>CC14+CR14+DX14</f>
        <v>18504906</v>
      </c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  <c r="CC14" s="101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3"/>
      <c r="CR14" s="36">
        <v>11504906</v>
      </c>
      <c r="CS14" s="37" t="s">
        <v>32</v>
      </c>
      <c r="CT14" s="101" t="s">
        <v>32</v>
      </c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3"/>
      <c r="DI14" s="101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3"/>
      <c r="DX14" s="101">
        <v>7000000</v>
      </c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3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</row>
    <row r="15" spans="1:157" s="4" customFormat="1" ht="34.5" customHeight="1">
      <c r="A15" s="117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9"/>
      <c r="AR15" s="21">
        <v>130</v>
      </c>
      <c r="AS15" s="113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5"/>
      <c r="BJ15" s="37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3"/>
      <c r="CC15" s="101" t="s">
        <v>32</v>
      </c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3"/>
      <c r="CR15" s="36" t="s">
        <v>32</v>
      </c>
      <c r="CS15" s="37" t="s">
        <v>32</v>
      </c>
      <c r="CT15" s="101" t="s">
        <v>32</v>
      </c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3"/>
      <c r="DI15" s="101" t="s">
        <v>32</v>
      </c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3"/>
      <c r="EM15" s="116" t="s">
        <v>32</v>
      </c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</row>
    <row r="16" spans="1:157" s="4" customFormat="1" ht="17.25">
      <c r="A16" s="120" t="s">
        <v>36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2"/>
      <c r="AR16" s="21">
        <v>150</v>
      </c>
      <c r="AS16" s="113" t="s">
        <v>125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5"/>
      <c r="BJ16" s="37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3"/>
      <c r="CR16" s="36" t="s">
        <v>32</v>
      </c>
      <c r="CS16" s="37"/>
      <c r="CT16" s="101" t="s">
        <v>32</v>
      </c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3"/>
      <c r="DI16" s="101" t="s">
        <v>32</v>
      </c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3"/>
      <c r="DX16" s="101" t="s">
        <v>32</v>
      </c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3"/>
      <c r="EM16" s="101" t="s">
        <v>32</v>
      </c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3"/>
    </row>
    <row r="17" spans="1:157" s="4" customFormat="1" ht="17.25">
      <c r="A17" s="117" t="s">
        <v>37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9"/>
      <c r="AR17" s="21">
        <v>160</v>
      </c>
      <c r="AS17" s="113" t="s">
        <v>125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5"/>
      <c r="BJ17" s="37"/>
      <c r="BK17" s="101">
        <f>DX17</f>
        <v>500000</v>
      </c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101" t="s">
        <v>32</v>
      </c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3"/>
      <c r="CR17" s="36" t="s">
        <v>32</v>
      </c>
      <c r="CS17" s="37" t="s">
        <v>32</v>
      </c>
      <c r="CT17" s="101" t="s">
        <v>32</v>
      </c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32</v>
      </c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3"/>
      <c r="DX17" s="101">
        <v>500000</v>
      </c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3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</row>
    <row r="18" spans="1:157" s="4" customFormat="1" ht="17.25">
      <c r="A18" s="117" t="s">
        <v>38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9"/>
      <c r="AR18" s="21">
        <v>180</v>
      </c>
      <c r="AS18" s="123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5"/>
      <c r="BJ18" s="40"/>
      <c r="BK18" s="101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1" t="s">
        <v>32</v>
      </c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3"/>
      <c r="CR18" s="36" t="s">
        <v>32</v>
      </c>
      <c r="CS18" s="37" t="s">
        <v>32</v>
      </c>
      <c r="CT18" s="101" t="s">
        <v>32</v>
      </c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3"/>
      <c r="DI18" s="101" t="s">
        <v>32</v>
      </c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3"/>
      <c r="EM18" s="116" t="s">
        <v>32</v>
      </c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</row>
    <row r="19" spans="1:157" s="4" customFormat="1" ht="17.25">
      <c r="A19" s="117" t="s">
        <v>39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9"/>
      <c r="AR19" s="21"/>
      <c r="AS19" s="123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5"/>
      <c r="BJ19" s="40"/>
      <c r="BK19" s="101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101" t="s">
        <v>32</v>
      </c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3"/>
      <c r="CR19" s="36" t="s">
        <v>32</v>
      </c>
      <c r="CS19" s="37" t="s">
        <v>32</v>
      </c>
      <c r="CT19" s="101" t="s">
        <v>32</v>
      </c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3"/>
      <c r="DI19" s="101" t="s">
        <v>32</v>
      </c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3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</row>
    <row r="20" spans="1:157" s="4" customFormat="1" ht="17.25">
      <c r="A20" s="117" t="s">
        <v>40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9"/>
      <c r="AR20" s="21"/>
      <c r="AS20" s="123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5"/>
      <c r="BJ20" s="40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1" t="s">
        <v>32</v>
      </c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  <c r="CR20" s="36" t="s">
        <v>32</v>
      </c>
      <c r="CS20" s="37" t="s">
        <v>32</v>
      </c>
      <c r="CT20" s="101" t="s">
        <v>32</v>
      </c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01" t="s">
        <v>32</v>
      </c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3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</row>
    <row r="21" spans="1:157" s="9" customFormat="1" ht="17.25">
      <c r="A21" s="126" t="s">
        <v>41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49">
        <v>200</v>
      </c>
      <c r="AS21" s="129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1"/>
      <c r="BJ21" s="50"/>
      <c r="BK21" s="132">
        <f>BK22+BK34+BK47+BK50+BK73</f>
        <v>19004906</v>
      </c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  <c r="CC21" s="132">
        <f>CC22+CC34+CC47+CC50+CC73+CC74+CC72</f>
        <v>0</v>
      </c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4"/>
      <c r="CR21" s="45">
        <f>CR22+CR34+CR47+CR50+CR73+CR74+CR72</f>
        <v>11504906</v>
      </c>
      <c r="CS21" s="75">
        <f>CS22+CS34+CS47+CS50+CS73+CS74</f>
        <v>0</v>
      </c>
      <c r="CT21" s="133">
        <f>CT22+CT34+CT47+CT50</f>
        <v>0</v>
      </c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4"/>
      <c r="DI21" s="132">
        <f>DI22+DI34+DI47+DI50</f>
        <v>0</v>
      </c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4"/>
      <c r="DX21" s="132">
        <f>DX22+DX34+DX50+DX72+DV73</f>
        <v>7500000</v>
      </c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4"/>
      <c r="EM21" s="135">
        <v>0</v>
      </c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</row>
    <row r="22" spans="1:157" s="4" customFormat="1" ht="17.25">
      <c r="A22" s="120" t="s">
        <v>49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2"/>
      <c r="AR22" s="21">
        <v>210</v>
      </c>
      <c r="AS22" s="123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5"/>
      <c r="BJ22" s="74">
        <v>210</v>
      </c>
      <c r="BK22" s="132">
        <f>CC22+CR22+CS22+CT22+DI22+DX22</f>
        <v>7033496</v>
      </c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4"/>
      <c r="CC22" s="132">
        <f>CC23+CC26</f>
        <v>0</v>
      </c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4"/>
      <c r="CR22" s="45">
        <f>CR23+CR26</f>
        <v>2533496</v>
      </c>
      <c r="CS22" s="47">
        <f>CS23+CS26</f>
        <v>0</v>
      </c>
      <c r="CT22" s="133">
        <f>CT23+CT26</f>
        <v>0</v>
      </c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4"/>
      <c r="DI22" s="132">
        <f>DI23+DI26</f>
        <v>0</v>
      </c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4"/>
      <c r="DX22" s="132">
        <f>DX23+DX26</f>
        <v>4500000</v>
      </c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4"/>
      <c r="EM22" s="135">
        <f>EM23+EM26</f>
        <v>0</v>
      </c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</row>
    <row r="23" spans="1:157" s="4" customFormat="1" ht="33" customHeight="1">
      <c r="A23" s="110" t="s">
        <v>42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21">
        <v>211</v>
      </c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5"/>
      <c r="BJ23" s="74" t="s">
        <v>127</v>
      </c>
      <c r="BK23" s="132">
        <f aca="true" t="shared" si="0" ref="BK23:BK53">CC23+CR23+CS23+CT23+DI23+DX23</f>
        <v>7033496</v>
      </c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4"/>
      <c r="CC23" s="132">
        <f>SUM(CC24:CQ25)</f>
        <v>0</v>
      </c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4"/>
      <c r="CR23" s="47">
        <f>SUM(CR24:CR25)</f>
        <v>2533496</v>
      </c>
      <c r="CS23" s="46">
        <f>SUM(CS24:CS25)</f>
        <v>0</v>
      </c>
      <c r="CT23" s="133">
        <f>SUM(CT24:DH25)</f>
        <v>0</v>
      </c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4"/>
      <c r="DI23" s="132">
        <f>SUM(DI24:DW25)</f>
        <v>0</v>
      </c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4"/>
      <c r="DX23" s="132">
        <f>SUM(DX24:EL25)</f>
        <v>4500000</v>
      </c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4"/>
      <c r="EM23" s="135">
        <f>SUM(EM24:FA25)</f>
        <v>0</v>
      </c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</row>
    <row r="24" spans="1:157" s="4" customFormat="1" ht="18.75" customHeight="1">
      <c r="A24" s="120" t="s">
        <v>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2"/>
      <c r="AR24" s="24"/>
      <c r="AS24" s="136">
        <v>111</v>
      </c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8"/>
      <c r="BJ24" s="40" t="s">
        <v>132</v>
      </c>
      <c r="BK24" s="132">
        <f t="shared" si="0"/>
        <v>5445616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4"/>
      <c r="CC24" s="101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  <c r="CR24" s="36">
        <v>1945616</v>
      </c>
      <c r="CS24" s="37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01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3"/>
      <c r="DX24" s="101">
        <v>3500000</v>
      </c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3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</row>
    <row r="25" spans="1:157" s="4" customFormat="1" ht="17.25">
      <c r="A25" s="120" t="s">
        <v>101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2"/>
      <c r="AR25" s="24"/>
      <c r="AS25" s="136">
        <v>119</v>
      </c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8"/>
      <c r="BJ25" s="40" t="s">
        <v>133</v>
      </c>
      <c r="BK25" s="132">
        <f t="shared" si="0"/>
        <v>1587880</v>
      </c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  <c r="CC25" s="101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3"/>
      <c r="CR25" s="36">
        <v>587880</v>
      </c>
      <c r="CS25" s="37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3"/>
      <c r="DI25" s="101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3"/>
      <c r="DX25" s="101">
        <v>1000000</v>
      </c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3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</row>
    <row r="26" spans="1:157" s="4" customFormat="1" ht="24.75" customHeight="1">
      <c r="A26" s="110" t="s">
        <v>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25"/>
      <c r="AS26" s="139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1"/>
      <c r="BJ26" s="51"/>
      <c r="BK26" s="142">
        <f t="shared" si="0"/>
        <v>0</v>
      </c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4"/>
      <c r="CC26" s="145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7"/>
      <c r="CR26" s="42"/>
      <c r="CS26" s="43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7"/>
      <c r="DI26" s="145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7"/>
      <c r="DX26" s="145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7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</row>
    <row r="27" spans="1:157" s="4" customFormat="1" ht="18.75" customHeight="1" hidden="1">
      <c r="A27" s="149" t="s">
        <v>43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8">
        <v>220</v>
      </c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40"/>
      <c r="BK27" s="132">
        <f t="shared" si="0"/>
        <v>0</v>
      </c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4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37"/>
      <c r="CS27" s="37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</row>
    <row r="28" spans="1:157" s="4" customFormat="1" ht="18.75" customHeight="1" hidden="1">
      <c r="A28" s="151" t="s">
        <v>44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  <c r="AR28" s="26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41"/>
      <c r="BK28" s="132">
        <f t="shared" si="0"/>
        <v>0</v>
      </c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39"/>
      <c r="CS28" s="38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</row>
    <row r="29" spans="1:157" s="4" customFormat="1" ht="18.75" customHeight="1" hidden="1">
      <c r="A29" s="110" t="s">
        <v>16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24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40"/>
      <c r="BK29" s="132">
        <f t="shared" si="0"/>
        <v>0</v>
      </c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4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36"/>
      <c r="CS29" s="37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</row>
    <row r="30" spans="1:157" s="4" customFormat="1" ht="18.75" customHeight="1" hidden="1">
      <c r="A30" s="110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24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40"/>
      <c r="BK30" s="132">
        <f t="shared" si="0"/>
        <v>0</v>
      </c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4"/>
      <c r="CC30" s="101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3"/>
      <c r="CR30" s="36"/>
      <c r="CS30" s="37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01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</row>
    <row r="31" spans="1:157" s="4" customFormat="1" ht="36.75" customHeight="1" hidden="1">
      <c r="A31" s="110" t="s">
        <v>46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24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40"/>
      <c r="BK31" s="132">
        <f t="shared" si="0"/>
        <v>0</v>
      </c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4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36"/>
      <c r="CS31" s="37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01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</row>
    <row r="32" spans="1:157" s="4" customFormat="1" ht="18.75" customHeight="1" hidden="1">
      <c r="A32" s="110" t="s">
        <v>17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24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40"/>
      <c r="BK32" s="132">
        <f t="shared" si="0"/>
        <v>0</v>
      </c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36"/>
      <c r="CS32" s="37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01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3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</row>
    <row r="33" spans="1:157" s="4" customFormat="1" ht="18.75" customHeight="1" hidden="1">
      <c r="A33" s="110" t="s">
        <v>17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2"/>
      <c r="AR33" s="24"/>
      <c r="AS33" s="136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8"/>
      <c r="BJ33" s="40"/>
      <c r="BK33" s="132">
        <f t="shared" si="0"/>
        <v>0</v>
      </c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4"/>
      <c r="CC33" s="101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3"/>
      <c r="CR33" s="36"/>
      <c r="CS33" s="37"/>
      <c r="CT33" s="101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3"/>
      <c r="DI33" s="101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3"/>
      <c r="DX33" s="101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3"/>
      <c r="EM33" s="101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3"/>
    </row>
    <row r="34" spans="1:157" s="4" customFormat="1" ht="33.75" customHeight="1">
      <c r="A34" s="110" t="s">
        <v>47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2"/>
      <c r="AR34" s="21">
        <v>230</v>
      </c>
      <c r="AS34" s="136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8"/>
      <c r="BJ34" s="74">
        <v>290</v>
      </c>
      <c r="BK34" s="132">
        <f>CC34+CR34+CS34+CT34+DI34+DX34</f>
        <v>3955984</v>
      </c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  <c r="CC34" s="132">
        <f>SUM(CC36:CQ42)</f>
        <v>0</v>
      </c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4"/>
      <c r="CR34" s="47">
        <f>SUM(CR36:CR42)</f>
        <v>3715984</v>
      </c>
      <c r="CS34" s="46">
        <f>SUM(CS36:CS42)</f>
        <v>0</v>
      </c>
      <c r="CT34" s="133">
        <f>SUM(CT36:DF42)</f>
        <v>0</v>
      </c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4"/>
      <c r="DI34" s="132">
        <f>SUM(DI36:DV42)</f>
        <v>0</v>
      </c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4"/>
      <c r="DX34" s="132">
        <f>SUM(DX36:EL42)</f>
        <v>240000</v>
      </c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4"/>
      <c r="EM34" s="135">
        <f>SUM(EM36:FA42)</f>
        <v>0</v>
      </c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</row>
    <row r="35" spans="1:157" s="4" customFormat="1" ht="15" customHeight="1">
      <c r="A35" s="110" t="s">
        <v>48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24"/>
      <c r="AS35" s="136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8"/>
      <c r="BJ35" s="40"/>
      <c r="BK35" s="157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9"/>
      <c r="CC35" s="101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3"/>
      <c r="CR35" s="36"/>
      <c r="CS35" s="37"/>
      <c r="CT35" s="101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3"/>
      <c r="DI35" s="101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3"/>
      <c r="DX35" s="101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3"/>
      <c r="EM35" s="101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3"/>
    </row>
    <row r="36" spans="1:157" s="4" customFormat="1" ht="29.25" customHeight="1">
      <c r="A36" s="160" t="s">
        <v>50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  <c r="AR36" s="24"/>
      <c r="AS36" s="136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  <c r="BJ36" s="40"/>
      <c r="BK36" s="132">
        <f t="shared" si="0"/>
        <v>0</v>
      </c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  <c r="CC36" s="101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3"/>
      <c r="CR36" s="36"/>
      <c r="CS36" s="37"/>
      <c r="CT36" s="101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3"/>
      <c r="DI36" s="101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3"/>
      <c r="DX36" s="101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3"/>
      <c r="EM36" s="101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3"/>
    </row>
    <row r="37" spans="1:157" s="4" customFormat="1" ht="17.25">
      <c r="A37" s="110" t="s">
        <v>52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24"/>
      <c r="AS37" s="136">
        <v>831</v>
      </c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8"/>
      <c r="BJ37" s="40" t="s">
        <v>159</v>
      </c>
      <c r="BK37" s="132">
        <f t="shared" si="0"/>
        <v>0</v>
      </c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101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3"/>
      <c r="CR37" s="37"/>
      <c r="CS37" s="36"/>
      <c r="CT37" s="101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3"/>
      <c r="DI37" s="101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3"/>
      <c r="DX37" s="101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3"/>
      <c r="EM37" s="101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3"/>
    </row>
    <row r="38" spans="1:157" s="4" customFormat="1" ht="17.25">
      <c r="A38" s="110" t="s">
        <v>126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24"/>
      <c r="AS38" s="136">
        <v>244</v>
      </c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8"/>
      <c r="BJ38" s="40" t="s">
        <v>162</v>
      </c>
      <c r="BK38" s="132">
        <f t="shared" si="0"/>
        <v>0</v>
      </c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  <c r="CC38" s="101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3"/>
      <c r="CR38" s="37"/>
      <c r="CS38" s="36"/>
      <c r="CT38" s="101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3"/>
      <c r="DI38" s="101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3"/>
      <c r="DX38" s="101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3"/>
      <c r="EM38" s="101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3"/>
    </row>
    <row r="39" spans="1:157" s="4" customFormat="1" ht="17.25">
      <c r="A39" s="110" t="s">
        <v>164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24"/>
      <c r="AS39" s="136">
        <v>853</v>
      </c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8"/>
      <c r="BJ39" s="40" t="s">
        <v>163</v>
      </c>
      <c r="BK39" s="132">
        <f t="shared" si="0"/>
        <v>0</v>
      </c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4"/>
      <c r="CC39" s="101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3"/>
      <c r="CR39" s="37"/>
      <c r="CS39" s="36"/>
      <c r="CT39" s="101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3"/>
      <c r="DI39" s="101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3"/>
      <c r="DX39" s="101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3"/>
      <c r="EM39" s="101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3"/>
    </row>
    <row r="40" spans="1:157" s="4" customFormat="1" ht="33" customHeight="1">
      <c r="A40" s="110" t="s">
        <v>51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2"/>
      <c r="AR40" s="24"/>
      <c r="AS40" s="136">
        <v>851</v>
      </c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8"/>
      <c r="BJ40" s="40" t="s">
        <v>131</v>
      </c>
      <c r="BK40" s="132">
        <f t="shared" si="0"/>
        <v>3955984</v>
      </c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  <c r="CC40" s="101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3"/>
      <c r="CR40" s="37">
        <v>3715984</v>
      </c>
      <c r="CS40" s="36"/>
      <c r="CT40" s="101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3"/>
      <c r="DI40" s="101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3"/>
      <c r="DX40" s="101">
        <v>240000</v>
      </c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3"/>
      <c r="EM40" s="101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3"/>
    </row>
    <row r="41" spans="1:157" s="4" customFormat="1" ht="17.25">
      <c r="A41" s="110" t="s">
        <v>160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24"/>
      <c r="AS41" s="136">
        <v>852</v>
      </c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8"/>
      <c r="BJ41" s="40" t="s">
        <v>131</v>
      </c>
      <c r="BK41" s="132">
        <f t="shared" si="0"/>
        <v>0</v>
      </c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4"/>
      <c r="CC41" s="101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3"/>
      <c r="CR41" s="37"/>
      <c r="CS41" s="36"/>
      <c r="CT41" s="101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3"/>
      <c r="DI41" s="101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3"/>
      <c r="DX41" s="101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3"/>
      <c r="EM41" s="101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</row>
    <row r="42" spans="1:157" s="4" customFormat="1" ht="17.25">
      <c r="A42" s="110" t="s">
        <v>161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2"/>
      <c r="AR42" s="24"/>
      <c r="AS42" s="136">
        <v>853</v>
      </c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8"/>
      <c r="BJ42" s="40" t="s">
        <v>131</v>
      </c>
      <c r="BK42" s="132">
        <f t="shared" si="0"/>
        <v>0</v>
      </c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4"/>
      <c r="CC42" s="101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3"/>
      <c r="CR42" s="37"/>
      <c r="CS42" s="36"/>
      <c r="CT42" s="101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3"/>
      <c r="DI42" s="101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3"/>
      <c r="DX42" s="101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3"/>
      <c r="EM42" s="101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3"/>
    </row>
    <row r="43" spans="1:157" s="4" customFormat="1" ht="39" customHeight="1" hidden="1">
      <c r="A43" s="120" t="s">
        <v>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2"/>
      <c r="AR43" s="21">
        <v>240</v>
      </c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8"/>
      <c r="BJ43" s="40"/>
      <c r="BK43" s="132">
        <f t="shared" si="0"/>
        <v>0</v>
      </c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4"/>
      <c r="CC43" s="101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3"/>
      <c r="CR43" s="36"/>
      <c r="CS43" s="37"/>
      <c r="CT43" s="101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3"/>
      <c r="DI43" s="101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3"/>
      <c r="DX43" s="101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3"/>
      <c r="EM43" s="35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3"/>
    </row>
    <row r="44" spans="1:157" s="4" customFormat="1" ht="17.25" hidden="1">
      <c r="A44" s="110" t="s">
        <v>48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24"/>
      <c r="AS44" s="136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8"/>
      <c r="BJ44" s="40"/>
      <c r="BK44" s="132">
        <f t="shared" si="0"/>
        <v>0</v>
      </c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4"/>
      <c r="CC44" s="101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3"/>
      <c r="CR44" s="36"/>
      <c r="CS44" s="37"/>
      <c r="CT44" s="101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3"/>
      <c r="DI44" s="101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3"/>
      <c r="DX44" s="101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3"/>
      <c r="EM44" s="35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3"/>
    </row>
    <row r="45" spans="1:157" s="4" customFormat="1" ht="39" customHeight="1" hidden="1">
      <c r="A45" s="120" t="s">
        <v>18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2"/>
      <c r="AR45" s="24"/>
      <c r="AS45" s="136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8"/>
      <c r="BJ45" s="40"/>
      <c r="BK45" s="132">
        <f t="shared" si="0"/>
        <v>0</v>
      </c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  <c r="CC45" s="101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36"/>
      <c r="CS45" s="37"/>
      <c r="CT45" s="101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3"/>
      <c r="DI45" s="101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3"/>
      <c r="DX45" s="101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3"/>
      <c r="EM45" s="35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3"/>
    </row>
    <row r="46" spans="1:157" s="4" customFormat="1" ht="57" customHeight="1" hidden="1">
      <c r="A46" s="120" t="s">
        <v>53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2"/>
      <c r="AR46" s="24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8"/>
      <c r="BJ46" s="40"/>
      <c r="BK46" s="132">
        <f t="shared" si="0"/>
        <v>0</v>
      </c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4"/>
      <c r="CC46" s="101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3"/>
      <c r="CR46" s="36"/>
      <c r="CS46" s="37"/>
      <c r="CT46" s="101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3"/>
      <c r="DI46" s="101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3"/>
      <c r="DX46" s="101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3"/>
      <c r="EM46" s="35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3"/>
    </row>
    <row r="47" spans="1:157" s="4" customFormat="1" ht="36" customHeight="1">
      <c r="A47" s="110" t="s">
        <v>54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21">
        <v>250</v>
      </c>
      <c r="AS47" s="136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8"/>
      <c r="BJ47" s="40"/>
      <c r="BK47" s="132">
        <f t="shared" si="0"/>
        <v>0</v>
      </c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4"/>
      <c r="CC47" s="132">
        <f>CC49</f>
        <v>0</v>
      </c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4"/>
      <c r="CR47" s="45">
        <f>CR49</f>
        <v>0</v>
      </c>
      <c r="CS47" s="47">
        <f>CS49</f>
        <v>0</v>
      </c>
      <c r="CT47" s="132">
        <f>CT49</f>
        <v>0</v>
      </c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4"/>
      <c r="DI47" s="132">
        <f>DI49</f>
        <v>0</v>
      </c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4"/>
      <c r="DX47" s="132">
        <f>DX49</f>
        <v>0</v>
      </c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4"/>
      <c r="EM47" s="132">
        <f>EM49</f>
        <v>0</v>
      </c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4"/>
    </row>
    <row r="48" spans="1:157" s="4" customFormat="1" ht="14.25" customHeight="1">
      <c r="A48" s="160" t="s">
        <v>48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  <c r="AR48" s="24"/>
      <c r="AS48" s="136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8"/>
      <c r="BJ48" s="40"/>
      <c r="BK48" s="157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9"/>
      <c r="CC48" s="101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3"/>
      <c r="CR48" s="36"/>
      <c r="CS48" s="37"/>
      <c r="CT48" s="101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3"/>
      <c r="DI48" s="101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3"/>
      <c r="DX48" s="101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3"/>
      <c r="EM48" s="101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3"/>
    </row>
    <row r="49" spans="1:157" s="4" customFormat="1" ht="17.25">
      <c r="A49" s="110" t="s">
        <v>17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24"/>
      <c r="AS49" s="150">
        <v>244</v>
      </c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40" t="s">
        <v>131</v>
      </c>
      <c r="BK49" s="132">
        <f>CC49+CR49+CS49+CT49+DI49+DX49</f>
        <v>0</v>
      </c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  <c r="CC49" s="101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3"/>
      <c r="CR49" s="36"/>
      <c r="CS49" s="37"/>
      <c r="CT49" s="101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3"/>
      <c r="DI49" s="101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3"/>
      <c r="DX49" s="101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3"/>
      <c r="EM49" s="101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3"/>
    </row>
    <row r="50" spans="1:157" s="4" customFormat="1" ht="37.5" customHeight="1">
      <c r="A50" s="126" t="s">
        <v>55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49">
        <v>260</v>
      </c>
      <c r="AS50" s="129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1"/>
      <c r="BJ50" s="50"/>
      <c r="BK50" s="132">
        <f>CC50+CR50+CS50+CT50+DI50+DX50</f>
        <v>8015426</v>
      </c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4"/>
      <c r="CC50" s="132">
        <f>CC52+CC53+CC54+CC55+CC56+CC60+CC61+CC64</f>
        <v>0</v>
      </c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4"/>
      <c r="CR50" s="45">
        <f>CR52+CR53+CR54+CR55+CR56+CR60+CR61+CR64</f>
        <v>5255426</v>
      </c>
      <c r="CS50" s="47">
        <f>CS52+CS53+CS54+CS55+CS56+CS60+CS61+CS64</f>
        <v>0</v>
      </c>
      <c r="CT50" s="132">
        <f>CT52+CT53+CT54+CT55+CT56+CT60+CT61+CT64</f>
        <v>0</v>
      </c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4"/>
      <c r="DI50" s="132">
        <f>DI52+DI53+DI54+DI55+DI56+DI60+DI61+DI64</f>
        <v>0</v>
      </c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4"/>
      <c r="DX50" s="132">
        <f>DX52+DX53+DX54+DX55+DX56+DX60+DX61+DX64</f>
        <v>2760000</v>
      </c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4"/>
      <c r="EM50" s="132">
        <f>EM52+EM53+EM54+EM55+EM56+EM60+EM61+EM64</f>
        <v>0</v>
      </c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4"/>
    </row>
    <row r="51" spans="1:157" s="4" customFormat="1" ht="15" customHeight="1">
      <c r="A51" s="110" t="s">
        <v>48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2"/>
      <c r="AR51" s="24"/>
      <c r="AS51" s="123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5"/>
      <c r="BJ51" s="40"/>
      <c r="BK51" s="157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9"/>
      <c r="CC51" s="101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3"/>
      <c r="CR51" s="36"/>
      <c r="CS51" s="37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3"/>
      <c r="DI51" s="101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3"/>
      <c r="DX51" s="101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3"/>
      <c r="EM51" s="163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5"/>
    </row>
    <row r="52" spans="1:157" s="4" customFormat="1" ht="17.25">
      <c r="A52" s="120" t="s">
        <v>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2"/>
      <c r="AR52" s="24"/>
      <c r="AS52" s="136">
        <v>244</v>
      </c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8"/>
      <c r="BJ52" s="40" t="s">
        <v>134</v>
      </c>
      <c r="BK52" s="132">
        <f t="shared" si="0"/>
        <v>30000</v>
      </c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4"/>
      <c r="CC52" s="101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3"/>
      <c r="CR52" s="36"/>
      <c r="CS52" s="37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3"/>
      <c r="DI52" s="101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3"/>
      <c r="DX52" s="101">
        <v>30000</v>
      </c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3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</row>
    <row r="53" spans="1:157" s="4" customFormat="1" ht="17.25">
      <c r="A53" s="120" t="s">
        <v>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2"/>
      <c r="AR53" s="24"/>
      <c r="AS53" s="136">
        <v>244</v>
      </c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8"/>
      <c r="BJ53" s="40" t="s">
        <v>135</v>
      </c>
      <c r="BK53" s="132">
        <f t="shared" si="0"/>
        <v>0</v>
      </c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4"/>
      <c r="CC53" s="101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36"/>
      <c r="CS53" s="37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3"/>
      <c r="DI53" s="101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3"/>
      <c r="DX53" s="101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3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</row>
    <row r="54" spans="1:157" s="4" customFormat="1" ht="17.25">
      <c r="A54" s="120" t="s">
        <v>10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2"/>
      <c r="AR54" s="24"/>
      <c r="AS54" s="136">
        <v>244</v>
      </c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8"/>
      <c r="BJ54" s="40" t="s">
        <v>136</v>
      </c>
      <c r="BK54" s="132">
        <f>CC54+CR54+CS54+CT54+DI54+DX54</f>
        <v>5855228</v>
      </c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4"/>
      <c r="CC54" s="101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3"/>
      <c r="CR54" s="36">
        <v>5045228</v>
      </c>
      <c r="CS54" s="37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3"/>
      <c r="DI54" s="101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3"/>
      <c r="DX54" s="101">
        <v>810000</v>
      </c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3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</row>
    <row r="55" spans="1:157" s="4" customFormat="1" ht="17.25">
      <c r="A55" s="120" t="s">
        <v>11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24"/>
      <c r="AS55" s="150">
        <v>244</v>
      </c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40" t="s">
        <v>137</v>
      </c>
      <c r="BK55" s="132">
        <f aca="true" t="shared" si="1" ref="BK55:BK83">CC55+CR55+CS55+CT55+DI55+DX55</f>
        <v>0</v>
      </c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4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37"/>
      <c r="CS55" s="37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</row>
    <row r="56" spans="1:157" s="4" customFormat="1" ht="17.25">
      <c r="A56" s="120" t="s">
        <v>56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24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74">
        <v>225</v>
      </c>
      <c r="BK56" s="132">
        <f t="shared" si="1"/>
        <v>440636</v>
      </c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4"/>
      <c r="CC56" s="166">
        <f>SUM(CC58:CQ60)</f>
        <v>0</v>
      </c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48">
        <f>SUM(CR57:CR59)</f>
        <v>140636</v>
      </c>
      <c r="CS56" s="48">
        <f>SUM(CS57:CS59)</f>
        <v>0</v>
      </c>
      <c r="CT56" s="166">
        <f>SUM(CT57:DH59)</f>
        <v>0</v>
      </c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>
        <f>SUM(DI57:DW59)</f>
        <v>0</v>
      </c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7">
        <f>SUM(DX57:EL59)</f>
        <v>300000</v>
      </c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9"/>
      <c r="EM56" s="167">
        <f>SUM(EM57:FA59)</f>
        <v>0</v>
      </c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9"/>
    </row>
    <row r="57" spans="1:157" s="4" customFormat="1" ht="17.25">
      <c r="A57" s="120" t="s">
        <v>56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2"/>
      <c r="AR57" s="24"/>
      <c r="AS57" s="150">
        <v>244</v>
      </c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40" t="s">
        <v>144</v>
      </c>
      <c r="BK57" s="132">
        <f t="shared" si="1"/>
        <v>240636</v>
      </c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4"/>
      <c r="CC57" s="101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3"/>
      <c r="CR57" s="37">
        <v>140636</v>
      </c>
      <c r="CS57" s="37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01">
        <v>100000</v>
      </c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3"/>
      <c r="EM57" s="101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3"/>
    </row>
    <row r="58" spans="1:157" s="4" customFormat="1" ht="17.25">
      <c r="A58" s="120" t="s">
        <v>170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2"/>
      <c r="AR58" s="24"/>
      <c r="AS58" s="150">
        <v>243</v>
      </c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40" t="s">
        <v>145</v>
      </c>
      <c r="BK58" s="132">
        <f t="shared" si="1"/>
        <v>0</v>
      </c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4"/>
      <c r="CC58" s="101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37"/>
      <c r="CS58" s="37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01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3"/>
      <c r="EM58" s="101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3"/>
    </row>
    <row r="59" spans="1:157" s="4" customFormat="1" ht="17.25">
      <c r="A59" s="120" t="s">
        <v>171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2"/>
      <c r="AR59" s="24"/>
      <c r="AS59" s="150">
        <v>244</v>
      </c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40" t="s">
        <v>143</v>
      </c>
      <c r="BK59" s="132">
        <f t="shared" si="1"/>
        <v>200000</v>
      </c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4"/>
      <c r="CC59" s="101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3"/>
      <c r="CR59" s="37"/>
      <c r="CS59" s="37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01">
        <v>200000</v>
      </c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3"/>
      <c r="EM59" s="101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3"/>
    </row>
    <row r="60" spans="1:157" s="4" customFormat="1" ht="17.25">
      <c r="A60" s="120" t="s">
        <v>12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2"/>
      <c r="AR60" s="24"/>
      <c r="AS60" s="150">
        <v>244</v>
      </c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40" t="s">
        <v>138</v>
      </c>
      <c r="BK60" s="132">
        <f t="shared" si="1"/>
        <v>269562</v>
      </c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4"/>
      <c r="CC60" s="101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3"/>
      <c r="CR60" s="37">
        <v>69562</v>
      </c>
      <c r="CS60" s="37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>
        <v>200000</v>
      </c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</row>
    <row r="61" spans="1:157" s="4" customFormat="1" ht="17.25">
      <c r="A61" s="120" t="s">
        <v>13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2"/>
      <c r="AR61" s="27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74">
        <v>310</v>
      </c>
      <c r="BK61" s="132">
        <f t="shared" si="1"/>
        <v>700000</v>
      </c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4"/>
      <c r="CC61" s="166">
        <f>SUM(CC62:CQ63)</f>
        <v>0</v>
      </c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48">
        <f>SUM(CR62:CR63)</f>
        <v>0</v>
      </c>
      <c r="CS61" s="48">
        <f>SUM(CS62:CS63)</f>
        <v>0</v>
      </c>
      <c r="CT61" s="166">
        <f>SUM(CT62:DF63)</f>
        <v>0</v>
      </c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>
        <f>SUM(DI62:DW63)</f>
        <v>0</v>
      </c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7">
        <f>SUM(DX62:EL63)</f>
        <v>700000</v>
      </c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9"/>
      <c r="EM61" s="167">
        <f>SUM(EM62:FA63)</f>
        <v>0</v>
      </c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9"/>
    </row>
    <row r="62" spans="1:157" s="4" customFormat="1" ht="17.25">
      <c r="A62" s="120" t="s">
        <v>13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2"/>
      <c r="AR62" s="27"/>
      <c r="AS62" s="150">
        <v>244</v>
      </c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40" t="s">
        <v>139</v>
      </c>
      <c r="BK62" s="132">
        <f t="shared" si="1"/>
        <v>350000</v>
      </c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4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37"/>
      <c r="CS62" s="37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>
        <v>350000</v>
      </c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01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3"/>
    </row>
    <row r="63" spans="1:157" s="4" customFormat="1" ht="17.25">
      <c r="A63" s="120" t="s">
        <v>13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2"/>
      <c r="AR63" s="27"/>
      <c r="AS63" s="150">
        <v>244</v>
      </c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40" t="s">
        <v>140</v>
      </c>
      <c r="BK63" s="132">
        <f t="shared" si="1"/>
        <v>350000</v>
      </c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4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37"/>
      <c r="CS63" s="37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>
        <v>350000</v>
      </c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01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3"/>
    </row>
    <row r="64" spans="1:157" s="4" customFormat="1" ht="19.5" customHeight="1">
      <c r="A64" s="120" t="s">
        <v>14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2"/>
      <c r="AR64" s="24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74">
        <v>340</v>
      </c>
      <c r="BK64" s="132">
        <f t="shared" si="1"/>
        <v>720000</v>
      </c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4"/>
      <c r="CC64" s="116">
        <f>SUM(CC65:CQ70)</f>
        <v>0</v>
      </c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37">
        <f>SUM(CR65:CR70)</f>
        <v>0</v>
      </c>
      <c r="CS64" s="37">
        <f>SUM(CS65:CS70)</f>
        <v>0</v>
      </c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73">
        <f>SUM(DX65:EL70)</f>
        <v>720000</v>
      </c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01">
        <f>SUM(EM65:FA70)</f>
        <v>0</v>
      </c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3"/>
    </row>
    <row r="65" spans="1:157" s="4" customFormat="1" ht="19.5" customHeight="1">
      <c r="A65" s="120" t="s">
        <v>147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2"/>
      <c r="AR65" s="24"/>
      <c r="AS65" s="150">
        <v>244</v>
      </c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76" t="s">
        <v>153</v>
      </c>
      <c r="BK65" s="132">
        <f aca="true" t="shared" si="2" ref="BK65:BK70">CC65+CR65+CS65+CT65+DI65+DX65</f>
        <v>40000</v>
      </c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4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37"/>
      <c r="CS65" s="37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>
        <v>40000</v>
      </c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01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3"/>
    </row>
    <row r="66" spans="1:157" s="4" customFormat="1" ht="19.5" customHeight="1">
      <c r="A66" s="120" t="s">
        <v>148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2"/>
      <c r="AR66" s="24"/>
      <c r="AS66" s="150">
        <v>244</v>
      </c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76" t="s">
        <v>154</v>
      </c>
      <c r="BK66" s="132">
        <f t="shared" si="2"/>
        <v>0</v>
      </c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4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37"/>
      <c r="CS66" s="37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01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3"/>
    </row>
    <row r="67" spans="1:157" s="4" customFormat="1" ht="19.5" customHeight="1">
      <c r="A67" s="120" t="s">
        <v>149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2"/>
      <c r="AR67" s="24"/>
      <c r="AS67" s="150">
        <v>244</v>
      </c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76" t="s">
        <v>155</v>
      </c>
      <c r="BK67" s="132">
        <f t="shared" si="2"/>
        <v>350000</v>
      </c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4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37"/>
      <c r="CS67" s="37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>
        <v>350000</v>
      </c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01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3"/>
    </row>
    <row r="68" spans="1:157" s="4" customFormat="1" ht="19.5" customHeight="1">
      <c r="A68" s="120" t="s">
        <v>150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2"/>
      <c r="AR68" s="24"/>
      <c r="AS68" s="150">
        <v>244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76" t="s">
        <v>156</v>
      </c>
      <c r="BK68" s="132">
        <f t="shared" si="2"/>
        <v>30000</v>
      </c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4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37"/>
      <c r="CS68" s="37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>
        <v>30000</v>
      </c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01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3"/>
    </row>
    <row r="69" spans="1:157" s="4" customFormat="1" ht="19.5" customHeight="1">
      <c r="A69" s="120" t="s">
        <v>151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2"/>
      <c r="AR69" s="27"/>
      <c r="AS69" s="150">
        <v>244</v>
      </c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76" t="s">
        <v>158</v>
      </c>
      <c r="BK69" s="132">
        <f t="shared" si="2"/>
        <v>280000</v>
      </c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4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37"/>
      <c r="CS69" s="37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>
        <v>280000</v>
      </c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01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3"/>
    </row>
    <row r="70" spans="1:157" s="4" customFormat="1" ht="19.5" customHeight="1">
      <c r="A70" s="120" t="s">
        <v>152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2"/>
      <c r="AR70" s="24"/>
      <c r="AS70" s="150">
        <v>244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76" t="s">
        <v>157</v>
      </c>
      <c r="BK70" s="132">
        <f t="shared" si="2"/>
        <v>20000</v>
      </c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4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37"/>
      <c r="CS70" s="37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>
        <v>20000</v>
      </c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01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3"/>
    </row>
    <row r="71" spans="1:157" s="4" customFormat="1" ht="19.5" customHeight="1">
      <c r="A71" s="120" t="s">
        <v>7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2"/>
      <c r="AR71" s="24"/>
      <c r="AS71" s="136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8"/>
      <c r="BG71" s="74"/>
      <c r="BH71" s="74"/>
      <c r="BI71" s="74"/>
      <c r="BJ71" s="74">
        <v>266</v>
      </c>
      <c r="BK71" s="132">
        <f t="shared" si="1"/>
        <v>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4"/>
      <c r="CC71" s="101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3"/>
      <c r="CR71" s="37"/>
      <c r="CS71" s="37"/>
      <c r="CT71" s="101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3"/>
      <c r="DF71" s="37"/>
      <c r="DG71" s="37"/>
      <c r="DH71" s="37"/>
      <c r="DI71" s="101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44"/>
      <c r="DW71" s="37"/>
      <c r="DX71" s="101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3"/>
      <c r="EM71" s="101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3"/>
    </row>
    <row r="72" spans="1:157" s="4" customFormat="1" ht="19.5" customHeight="1">
      <c r="A72" s="120" t="s">
        <v>141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2"/>
      <c r="AR72" s="24"/>
      <c r="AS72" s="136">
        <v>111</v>
      </c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8"/>
      <c r="BG72" s="74"/>
      <c r="BH72" s="74"/>
      <c r="BI72" s="74"/>
      <c r="BJ72" s="40" t="s">
        <v>146</v>
      </c>
      <c r="BK72" s="132">
        <f t="shared" si="1"/>
        <v>0</v>
      </c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4"/>
      <c r="CC72" s="101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3"/>
      <c r="CR72" s="37"/>
      <c r="CS72" s="37"/>
      <c r="CT72" s="101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3"/>
      <c r="DF72" s="37"/>
      <c r="DG72" s="37"/>
      <c r="DH72" s="37"/>
      <c r="DI72" s="101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3"/>
      <c r="DW72" s="37"/>
      <c r="DX72" s="101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3"/>
      <c r="EM72" s="101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3"/>
    </row>
    <row r="73" spans="1:157" s="4" customFormat="1" ht="19.5" customHeight="1">
      <c r="A73" s="120" t="s">
        <v>142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2"/>
      <c r="AR73" s="24"/>
      <c r="AS73" s="136">
        <v>111</v>
      </c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8"/>
      <c r="BG73" s="74"/>
      <c r="BH73" s="74"/>
      <c r="BI73" s="74"/>
      <c r="BJ73" s="40" t="s">
        <v>146</v>
      </c>
      <c r="BK73" s="132">
        <f t="shared" si="1"/>
        <v>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4"/>
      <c r="CC73" s="101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3"/>
      <c r="CR73" s="37"/>
      <c r="CS73" s="37"/>
      <c r="CT73" s="101"/>
      <c r="CU73" s="102"/>
      <c r="CV73" s="102"/>
      <c r="CW73" s="102"/>
      <c r="CX73" s="102"/>
      <c r="CY73" s="102"/>
      <c r="CZ73" s="102"/>
      <c r="DA73" s="102"/>
      <c r="DB73" s="103"/>
      <c r="DC73" s="37"/>
      <c r="DD73" s="37"/>
      <c r="DE73" s="101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3"/>
      <c r="DV73" s="101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3"/>
      <c r="EM73" s="101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3"/>
    </row>
    <row r="74" spans="1:157" s="4" customFormat="1" ht="37.5" customHeight="1">
      <c r="A74" s="120" t="s">
        <v>23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2"/>
      <c r="AR74" s="21">
        <v>300</v>
      </c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40"/>
      <c r="BK74" s="132">
        <f t="shared" si="1"/>
        <v>0</v>
      </c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4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37"/>
      <c r="CS74" s="37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01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3"/>
    </row>
    <row r="75" spans="1:157" s="4" customFormat="1" ht="15" customHeight="1">
      <c r="A75" s="170" t="s">
        <v>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2"/>
      <c r="AR75" s="2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40"/>
      <c r="BK75" s="157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9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37"/>
      <c r="CS75" s="37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</row>
    <row r="76" spans="1:157" s="4" customFormat="1" ht="17.25">
      <c r="A76" s="120" t="s">
        <v>57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2"/>
      <c r="AR76" s="21">
        <v>310</v>
      </c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40"/>
      <c r="BK76" s="132">
        <f t="shared" si="1"/>
        <v>0</v>
      </c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4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37"/>
      <c r="CS76" s="37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01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</row>
    <row r="77" spans="1:157" s="4" customFormat="1" ht="17.25">
      <c r="A77" s="120" t="s">
        <v>58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2"/>
      <c r="AR77" s="21">
        <v>320</v>
      </c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40"/>
      <c r="BK77" s="132">
        <f t="shared" si="1"/>
        <v>0</v>
      </c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4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37"/>
      <c r="CS77" s="37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</row>
    <row r="78" spans="1:157" s="4" customFormat="1" ht="17.25">
      <c r="A78" s="120" t="s">
        <v>59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2"/>
      <c r="AR78" s="21">
        <v>400</v>
      </c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40"/>
      <c r="BK78" s="132">
        <f t="shared" si="1"/>
        <v>0</v>
      </c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4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37"/>
      <c r="CS78" s="37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01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01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3"/>
      <c r="EM78" s="101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3"/>
    </row>
    <row r="79" spans="1:157" s="4" customFormat="1" ht="17.25">
      <c r="A79" s="120" t="s">
        <v>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2"/>
      <c r="AR79" s="2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40"/>
      <c r="BK79" s="157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9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37"/>
      <c r="CS79" s="37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01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</row>
    <row r="80" spans="1:157" s="4" customFormat="1" ht="17.25">
      <c r="A80" s="120" t="s">
        <v>60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2"/>
      <c r="AR80" s="21">
        <v>410</v>
      </c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40"/>
      <c r="BK80" s="132">
        <f t="shared" si="1"/>
        <v>0</v>
      </c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4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37"/>
      <c r="CS80" s="37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</row>
    <row r="81" spans="1:157" s="4" customFormat="1" ht="17.25">
      <c r="A81" s="120" t="s">
        <v>61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2"/>
      <c r="AR81" s="21">
        <v>420</v>
      </c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40"/>
      <c r="BK81" s="132">
        <f t="shared" si="1"/>
        <v>0</v>
      </c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4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37"/>
      <c r="CS81" s="37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</row>
    <row r="82" spans="1:157" s="4" customFormat="1" ht="17.25">
      <c r="A82" s="120" t="s">
        <v>62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2"/>
      <c r="AR82" s="21">
        <v>500</v>
      </c>
      <c r="AS82" s="101" t="s">
        <v>32</v>
      </c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3"/>
      <c r="BJ82" s="37" t="s">
        <v>32</v>
      </c>
      <c r="BK82" s="132">
        <f t="shared" si="1"/>
        <v>0</v>
      </c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4"/>
      <c r="CC82" s="101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3"/>
      <c r="CR82" s="36"/>
      <c r="CS82" s="37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3"/>
      <c r="DI82" s="101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3"/>
      <c r="DX82" s="101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3"/>
      <c r="EM82" s="101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3"/>
    </row>
    <row r="83" spans="1:157" s="4" customFormat="1" ht="17.25">
      <c r="A83" s="120" t="s">
        <v>63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2"/>
      <c r="AR83" s="21">
        <v>600</v>
      </c>
      <c r="AS83" s="101" t="s">
        <v>32</v>
      </c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3"/>
      <c r="BJ83" s="37" t="s">
        <v>32</v>
      </c>
      <c r="BK83" s="132">
        <f t="shared" si="1"/>
        <v>0</v>
      </c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4"/>
      <c r="CC83" s="101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3"/>
      <c r="CR83" s="36"/>
      <c r="CS83" s="37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3"/>
      <c r="DI83" s="101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3"/>
      <c r="DX83" s="101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3"/>
      <c r="EM83" s="101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3"/>
    </row>
    <row r="84" ht="10.5" customHeight="1"/>
    <row r="85" spans="1:157" ht="39.75" customHeight="1">
      <c r="A85" s="177" t="s">
        <v>71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</row>
    <row r="86" spans="1:157" ht="17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28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</row>
    <row r="87" spans="1:157" ht="37.5" customHeight="1">
      <c r="A87" s="177" t="s">
        <v>64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</row>
    <row r="88" spans="1:157" ht="17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28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</row>
    <row r="89" spans="1:157" ht="57.75" customHeight="1">
      <c r="A89" s="177" t="s">
        <v>72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A78:AQ78"/>
    <mergeCell ref="AS78:BI78"/>
    <mergeCell ref="BK78:CB78"/>
    <mergeCell ref="CC78:CQ78"/>
    <mergeCell ref="CT78:DH78"/>
    <mergeCell ref="DI78:DW78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1:EL81"/>
    <mergeCell ref="EM81:FA81"/>
    <mergeCell ref="A82:AQ82"/>
    <mergeCell ref="AS82:BI82"/>
    <mergeCell ref="BK82:CB82"/>
    <mergeCell ref="CC82:CQ82"/>
    <mergeCell ref="CT82:DH82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</mergeCells>
  <printOptions horizontalCentered="1"/>
  <pageMargins left="0" right="0" top="0.31496062992125984" bottom="0.2755905511811024" header="0.1968503937007874" footer="0.1968503937007874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6"/>
  <sheetViews>
    <sheetView tabSelected="1" zoomScale="80" zoomScaleNormal="80" zoomScaleSheetLayoutView="100" workbookViewId="0" topLeftCell="A5">
      <selection activeCell="BL13" sqref="BL13:CA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9.75390625" style="11" customWidth="1"/>
    <col min="45" max="59" width="0.875" style="1" customWidth="1"/>
    <col min="60" max="60" width="0.74609375" style="1" customWidth="1"/>
    <col min="61" max="61" width="0.875" style="1" hidden="1" customWidth="1"/>
    <col min="62" max="62" width="13.75390625" style="11" customWidth="1"/>
    <col min="63" max="63" width="13.25390625" style="11" customWidth="1"/>
    <col min="64" max="75" width="0.875" style="1" customWidth="1"/>
    <col min="76" max="76" width="3.875" style="1" customWidth="1"/>
    <col min="77" max="79" width="0.875" style="1" hidden="1" customWidth="1"/>
    <col min="80" max="84" width="0.875" style="1" customWidth="1"/>
    <col min="85" max="85" width="9.75390625" style="1" customWidth="1"/>
    <col min="86" max="86" width="14.00390625" style="1" customWidth="1"/>
    <col min="87" max="98" width="0.875" style="1" customWidth="1"/>
    <col min="99" max="99" width="3.75390625" style="1" customWidth="1"/>
    <col min="100" max="100" width="0.875" style="1" hidden="1" customWidth="1"/>
    <col min="101" max="101" width="13.75390625" style="1" customWidth="1"/>
    <col min="102" max="111" width="0.875" style="1" customWidth="1"/>
    <col min="112" max="112" width="4.75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7.25">
      <c r="CX2" s="85" t="s">
        <v>86</v>
      </c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</row>
    <row r="3" spans="1:115" s="3" customFormat="1" ht="27" customHeight="1">
      <c r="A3" s="178" t="s">
        <v>189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12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12"/>
      <c r="BK4" s="12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 t="s">
        <v>24</v>
      </c>
      <c r="AS5" s="87" t="s">
        <v>65</v>
      </c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8" t="s">
        <v>109</v>
      </c>
      <c r="BK5" s="88" t="s">
        <v>102</v>
      </c>
      <c r="BL5" s="179" t="s">
        <v>66</v>
      </c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</row>
    <row r="6" spans="1:115" ht="18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8"/>
      <c r="BK6" s="88"/>
      <c r="BL6" s="229" t="s">
        <v>87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1"/>
      <c r="CI6" s="89" t="s">
        <v>27</v>
      </c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1"/>
    </row>
    <row r="7" spans="1:115" ht="180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8"/>
      <c r="BK7" s="88"/>
      <c r="BL7" s="183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5"/>
      <c r="CI7" s="87" t="s">
        <v>89</v>
      </c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9" t="s">
        <v>90</v>
      </c>
      <c r="DJ7" s="90"/>
      <c r="DK7" s="91"/>
    </row>
    <row r="8" spans="1:115" ht="116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8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8"/>
      <c r="BK8" s="88"/>
      <c r="BL8" s="180" t="s">
        <v>179</v>
      </c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2"/>
      <c r="CB8" s="87" t="s">
        <v>180</v>
      </c>
      <c r="CC8" s="87"/>
      <c r="CD8" s="87"/>
      <c r="CE8" s="87"/>
      <c r="CF8" s="87"/>
      <c r="CG8" s="87"/>
      <c r="CH8" s="87" t="s">
        <v>181</v>
      </c>
      <c r="CI8" s="89" t="s">
        <v>182</v>
      </c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1"/>
      <c r="CW8" s="52" t="s">
        <v>183</v>
      </c>
      <c r="CX8" s="87" t="s">
        <v>184</v>
      </c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52" t="s">
        <v>185</v>
      </c>
      <c r="DJ8" s="52" t="s">
        <v>186</v>
      </c>
      <c r="DK8" s="52" t="s">
        <v>187</v>
      </c>
    </row>
    <row r="9" spans="1:115" ht="4.5" customHeight="1" hidden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8"/>
      <c r="BK9" s="88"/>
      <c r="BL9" s="183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5"/>
      <c r="CB9" s="87"/>
      <c r="CC9" s="87"/>
      <c r="CD9" s="87"/>
      <c r="CE9" s="87"/>
      <c r="CF9" s="87"/>
      <c r="CG9" s="87"/>
      <c r="CH9" s="87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</row>
    <row r="10" spans="1:115" ht="14.25">
      <c r="A10" s="186">
        <v>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8"/>
      <c r="AR10" s="70">
        <v>2</v>
      </c>
      <c r="AS10" s="186">
        <v>3</v>
      </c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8"/>
      <c r="BJ10" s="70">
        <v>4</v>
      </c>
      <c r="BK10" s="71">
        <v>5</v>
      </c>
      <c r="BL10" s="186">
        <v>6</v>
      </c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B10" s="186">
        <v>7</v>
      </c>
      <c r="CC10" s="187"/>
      <c r="CD10" s="187"/>
      <c r="CE10" s="187"/>
      <c r="CF10" s="187"/>
      <c r="CG10" s="188"/>
      <c r="CH10" s="69">
        <v>8</v>
      </c>
      <c r="CI10" s="189">
        <v>9</v>
      </c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1"/>
      <c r="CW10" s="72">
        <v>10</v>
      </c>
      <c r="CX10" s="192">
        <v>11</v>
      </c>
      <c r="CY10" s="193"/>
      <c r="CZ10" s="193"/>
      <c r="DA10" s="193"/>
      <c r="DB10" s="193"/>
      <c r="DC10" s="193"/>
      <c r="DD10" s="193"/>
      <c r="DE10" s="193"/>
      <c r="DF10" s="193"/>
      <c r="DG10" s="193"/>
      <c r="DH10" s="194"/>
      <c r="DI10" s="72">
        <v>12</v>
      </c>
      <c r="DJ10" s="72">
        <v>13</v>
      </c>
      <c r="DK10" s="73">
        <v>14</v>
      </c>
    </row>
    <row r="11" spans="1:115" s="4" customFormat="1" ht="40.5" customHeight="1">
      <c r="A11" s="195" t="s">
        <v>103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7"/>
      <c r="AR11" s="68" t="s">
        <v>67</v>
      </c>
      <c r="AS11" s="198" t="s">
        <v>32</v>
      </c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200"/>
      <c r="BJ11" s="56"/>
      <c r="BK11" s="57"/>
      <c r="BL11" s="201">
        <v>11220047.49</v>
      </c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3"/>
      <c r="CB11" s="201">
        <v>8015426</v>
      </c>
      <c r="CC11" s="202"/>
      <c r="CD11" s="202"/>
      <c r="CE11" s="202"/>
      <c r="CF11" s="202"/>
      <c r="CG11" s="203"/>
      <c r="CH11" s="82">
        <v>8015426</v>
      </c>
      <c r="CI11" s="204">
        <f>BL11</f>
        <v>11220047.49</v>
      </c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6"/>
      <c r="CW11" s="81">
        <f>CB11</f>
        <v>8015426</v>
      </c>
      <c r="CX11" s="207">
        <f>CH11</f>
        <v>8015426</v>
      </c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67"/>
      <c r="DJ11" s="67"/>
      <c r="DK11" s="66"/>
    </row>
    <row r="12" spans="1:115" s="4" customFormat="1" ht="75.75" customHeight="1">
      <c r="A12" s="208" t="s">
        <v>68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10"/>
      <c r="AR12" s="68" t="s">
        <v>69</v>
      </c>
      <c r="AS12" s="198" t="s">
        <v>32</v>
      </c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200"/>
      <c r="BJ12" s="56"/>
      <c r="BK12" s="57"/>
      <c r="BL12" s="211">
        <v>5183697.94</v>
      </c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3"/>
      <c r="CB12" s="211"/>
      <c r="CC12" s="212"/>
      <c r="CD12" s="212"/>
      <c r="CE12" s="212"/>
      <c r="CF12" s="212"/>
      <c r="CG12" s="213"/>
      <c r="CH12" s="65"/>
      <c r="CI12" s="214">
        <f>BL12</f>
        <v>5183697.94</v>
      </c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6"/>
      <c r="CW12" s="6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67"/>
      <c r="DJ12" s="67"/>
      <c r="DK12" s="67"/>
    </row>
    <row r="13" spans="1:115" s="4" customFormat="1" ht="6.75" customHeight="1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10"/>
      <c r="AR13" s="68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200"/>
      <c r="BJ13" s="56"/>
      <c r="BK13" s="57"/>
      <c r="BL13" s="211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3"/>
      <c r="CB13" s="211"/>
      <c r="CC13" s="212"/>
      <c r="CD13" s="212"/>
      <c r="CE13" s="212"/>
      <c r="CF13" s="212"/>
      <c r="CG13" s="213"/>
      <c r="CH13" s="65"/>
      <c r="CI13" s="211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3"/>
      <c r="CW13" s="6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67"/>
      <c r="DJ13" s="67"/>
      <c r="DK13" s="66"/>
    </row>
    <row r="14" spans="1:115" s="4" customFormat="1" ht="37.5" customHeight="1">
      <c r="A14" s="218" t="s">
        <v>100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68" t="s">
        <v>70</v>
      </c>
      <c r="AS14" s="198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200"/>
      <c r="BJ14" s="56"/>
      <c r="BK14" s="57"/>
      <c r="BL14" s="204">
        <f>BL11-BL12</f>
        <v>6036349.55</v>
      </c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6"/>
      <c r="CB14" s="204">
        <f>CB11</f>
        <v>8015426</v>
      </c>
      <c r="CC14" s="205"/>
      <c r="CD14" s="205"/>
      <c r="CE14" s="205"/>
      <c r="CF14" s="205"/>
      <c r="CG14" s="206"/>
      <c r="CH14" s="83">
        <f>CH11</f>
        <v>8015426</v>
      </c>
      <c r="CI14" s="204">
        <f>BL14</f>
        <v>6036349.55</v>
      </c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6"/>
      <c r="CW14" s="81">
        <f>CB14</f>
        <v>8015426</v>
      </c>
      <c r="CX14" s="207">
        <f>CH14</f>
        <v>8015426</v>
      </c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67"/>
      <c r="DJ14" s="67"/>
      <c r="DK14" s="66"/>
    </row>
    <row r="15" spans="1:115" s="4" customFormat="1" ht="16.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58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59"/>
      <c r="BK15" s="60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6"/>
      <c r="CC15" s="226"/>
      <c r="CD15" s="226"/>
      <c r="CE15" s="226"/>
      <c r="CF15" s="226"/>
      <c r="CG15" s="226"/>
      <c r="CH15" s="61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62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63"/>
      <c r="DJ15" s="63"/>
      <c r="DK15" s="63"/>
    </row>
    <row r="16" spans="1:115" s="4" customFormat="1" ht="33.75" customHeight="1">
      <c r="A16" s="232" t="s">
        <v>129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58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4" t="s">
        <v>172</v>
      </c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26"/>
      <c r="CC16" s="226"/>
      <c r="CD16" s="226"/>
      <c r="CE16" s="226"/>
      <c r="CF16" s="226"/>
      <c r="CG16" s="226"/>
      <c r="CH16" s="61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62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63"/>
      <c r="DJ16" s="63"/>
      <c r="DK16" s="63"/>
    </row>
    <row r="17" spans="1:115" s="4" customFormat="1" ht="16.5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6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60"/>
      <c r="BK17" s="60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6"/>
      <c r="CC17" s="226"/>
      <c r="CD17" s="226"/>
      <c r="CE17" s="226"/>
      <c r="CF17" s="226"/>
      <c r="CG17" s="226"/>
      <c r="CH17" s="61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62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63"/>
      <c r="DJ17" s="63"/>
      <c r="DK17" s="63"/>
    </row>
    <row r="18" spans="1:115" s="4" customFormat="1" ht="24.75" customHeight="1">
      <c r="A18" s="232" t="s">
        <v>130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58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59"/>
      <c r="BK18" s="60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6"/>
      <c r="CC18" s="226"/>
      <c r="CD18" s="226"/>
      <c r="CE18" s="226"/>
      <c r="CF18" s="226"/>
      <c r="CG18" s="226"/>
      <c r="CH18" s="61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62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63"/>
      <c r="DJ18" s="63"/>
      <c r="DK18" s="63"/>
    </row>
    <row r="19" spans="1:115" s="4" customFormat="1" ht="16.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6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60"/>
      <c r="BK19" s="60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6"/>
      <c r="CC19" s="226"/>
      <c r="CD19" s="226"/>
      <c r="CE19" s="226"/>
      <c r="CF19" s="226"/>
      <c r="CG19" s="226"/>
      <c r="CH19" s="61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62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63"/>
      <c r="DJ19" s="63"/>
      <c r="DK19" s="63"/>
    </row>
    <row r="21" spans="1:115" ht="17.25">
      <c r="A21" s="177" t="s">
        <v>88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</row>
    <row r="22" spans="1:115" ht="17.25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28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28"/>
      <c r="BK22" s="28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ht="95.25" customHeight="1">
      <c r="A23" s="177" t="s">
        <v>110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</row>
    <row r="24" spans="1:115" ht="2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28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28"/>
      <c r="BK24" s="28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ht="136.5" customHeight="1">
      <c r="A25" s="177" t="s">
        <v>111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</row>
    <row r="26" spans="1:115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28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28"/>
      <c r="BK26" s="28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</row>
    <row r="27" spans="1:115" ht="13.5" customHeight="1">
      <c r="A27" s="221" t="s">
        <v>73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</row>
    <row r="28" spans="1:115" ht="17.25">
      <c r="A28" s="221" t="s">
        <v>112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</row>
    <row r="29" spans="1:115" ht="17.25">
      <c r="A29" s="222" t="s">
        <v>113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</row>
    <row r="30" spans="1:115" ht="17.25">
      <c r="A30" s="222" t="s">
        <v>114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</row>
    <row r="31" spans="1:115" ht="17.25">
      <c r="A31" s="222" t="s">
        <v>115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</row>
    <row r="32" spans="1:115" ht="17.25">
      <c r="A32" s="221" t="s">
        <v>116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</row>
    <row r="33" spans="1:115" ht="17.25">
      <c r="A33" s="221" t="s">
        <v>91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</row>
    <row r="34" spans="1:115" ht="17.25">
      <c r="A34" s="221" t="s">
        <v>74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</row>
    <row r="35" spans="1:115" ht="37.5" customHeight="1">
      <c r="A35" s="228" t="s">
        <v>117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</row>
    <row r="36" spans="1:115" ht="35.25" customHeight="1">
      <c r="A36" s="228" t="s">
        <v>118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CB16:CG16"/>
    <mergeCell ref="CI16:CV16"/>
    <mergeCell ref="CX16:DH16"/>
    <mergeCell ref="BJ16:CA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horizontalDpi="600" verticalDpi="600" orientation="landscape" paperSize="9" scale="74" r:id="rId1"/>
  <rowBreaks count="1" manualBreakCount="1">
    <brk id="19" max="114" man="1"/>
  </rowBreaks>
  <colBreaks count="1" manualBreakCount="1">
    <brk id="11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6">
      <selection activeCell="A37" sqref="A37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7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D3" s="13"/>
      <c r="CE3" s="13"/>
      <c r="CF3" s="246" t="s">
        <v>99</v>
      </c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</row>
    <row r="4" spans="1:108" s="4" customFormat="1" ht="17.25">
      <c r="A4" s="247" t="s">
        <v>93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</row>
    <row r="5" spans="1:108" s="4" customFormat="1" ht="17.25">
      <c r="A5" s="247" t="s">
        <v>188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</row>
    <row r="6" spans="1:108" s="4" customFormat="1" ht="17.25">
      <c r="A6" s="247" t="s">
        <v>94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</row>
    <row r="7" spans="1:108" s="4" customFormat="1" ht="16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4" customFormat="1" ht="35.25" customHeight="1">
      <c r="A8" s="248" t="s">
        <v>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 t="s">
        <v>24</v>
      </c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 t="s">
        <v>95</v>
      </c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</row>
    <row r="9" spans="1:108" s="4" customFormat="1" ht="17.25">
      <c r="A9" s="248">
        <v>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>
        <v>2</v>
      </c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19"/>
      <c r="CN9" s="19"/>
      <c r="CO9" s="20"/>
      <c r="CP9" s="248">
        <v>3</v>
      </c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</row>
    <row r="10" spans="1:108" s="4" customFormat="1" ht="17.25">
      <c r="A10" s="240" t="s">
        <v>62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2"/>
      <c r="CA10" s="243" t="s">
        <v>77</v>
      </c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5"/>
      <c r="CP10" s="243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5"/>
    </row>
    <row r="11" spans="1:108" s="4" customFormat="1" ht="17.25">
      <c r="A11" s="240" t="s">
        <v>63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2"/>
      <c r="CA11" s="243" t="s">
        <v>79</v>
      </c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2"/>
      <c r="CN11" s="22"/>
      <c r="CO11" s="23"/>
      <c r="CP11" s="243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5"/>
    </row>
    <row r="12" spans="1:108" s="4" customFormat="1" ht="17.25">
      <c r="A12" s="240" t="s">
        <v>96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2"/>
      <c r="CA12" s="243" t="s">
        <v>81</v>
      </c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2"/>
      <c r="CN12" s="22"/>
      <c r="CO12" s="23"/>
      <c r="CP12" s="243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5"/>
    </row>
    <row r="13" spans="1:108" s="4" customFormat="1" ht="17.25">
      <c r="A13" s="240" t="s">
        <v>97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2"/>
      <c r="CA13" s="243" t="s">
        <v>98</v>
      </c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5"/>
      <c r="CP13" s="243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5"/>
    </row>
    <row r="14" spans="1:55" s="4" customFormat="1" ht="5.25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108" ht="17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D15" s="13"/>
      <c r="CE15" s="13"/>
      <c r="CF15" s="246" t="s">
        <v>92</v>
      </c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</row>
    <row r="16" spans="1:109" ht="22.5" customHeight="1">
      <c r="A16" s="247" t="s">
        <v>104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4"/>
    </row>
    <row r="17" spans="1:109" ht="22.5" customHeight="1">
      <c r="A17" s="248" t="s">
        <v>0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 t="s">
        <v>24</v>
      </c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 t="s">
        <v>75</v>
      </c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4"/>
    </row>
    <row r="18" spans="1:109" ht="17.25">
      <c r="A18" s="248">
        <v>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>
        <v>2</v>
      </c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19"/>
      <c r="CN18" s="19"/>
      <c r="CO18" s="20"/>
      <c r="CP18" s="248">
        <v>3</v>
      </c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4"/>
    </row>
    <row r="19" spans="1:109" ht="17.25">
      <c r="A19" s="240" t="s">
        <v>76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2"/>
      <c r="CA19" s="243" t="s">
        <v>77</v>
      </c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5"/>
      <c r="CP19" s="243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5"/>
      <c r="DE19" s="4"/>
    </row>
    <row r="20" spans="1:109" ht="57.75" customHeight="1">
      <c r="A20" s="240" t="s">
        <v>78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2"/>
      <c r="CA20" s="243" t="s">
        <v>79</v>
      </c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2"/>
      <c r="CN20" s="22"/>
      <c r="CO20" s="23"/>
      <c r="CP20" s="243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5"/>
      <c r="DE20" s="4"/>
    </row>
    <row r="21" spans="1:109" ht="18.75" customHeight="1">
      <c r="A21" s="240" t="s">
        <v>80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2"/>
      <c r="CA21" s="243" t="s">
        <v>81</v>
      </c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5"/>
      <c r="CP21" s="243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5"/>
      <c r="DE21" s="4"/>
    </row>
    <row r="22" spans="1:109" ht="14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7.25">
      <c r="A23" s="15" t="s">
        <v>120</v>
      </c>
      <c r="B23" s="15"/>
      <c r="C23" s="14"/>
      <c r="D23" s="14"/>
      <c r="E23" s="14"/>
      <c r="F23" s="1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4" spans="1:109" ht="17.25">
      <c r="A24" s="15" t="s">
        <v>22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6"/>
      <c r="BB24" s="16"/>
      <c r="BC24" s="16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238" t="s">
        <v>107</v>
      </c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238" t="s">
        <v>173</v>
      </c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14"/>
    </row>
    <row r="25" spans="1:109" ht="17.25">
      <c r="A25" s="15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236" t="s">
        <v>3</v>
      </c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237" t="s">
        <v>4</v>
      </c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14"/>
    </row>
    <row r="26" spans="1:109" ht="4.5" customHeight="1">
      <c r="A26" s="15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4"/>
    </row>
    <row r="27" spans="1:109" ht="17.25">
      <c r="A27" s="15" t="s">
        <v>105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0"/>
      <c r="AY27" s="30"/>
      <c r="AZ27" s="30"/>
      <c r="BA27" s="30"/>
      <c r="BB27" s="30"/>
      <c r="BC27" s="16"/>
      <c r="BD27" s="16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16"/>
    </row>
    <row r="28" spans="1:109" ht="17.25">
      <c r="A28" s="15" t="s">
        <v>106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6"/>
      <c r="BC28" s="16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238" t="s">
        <v>107</v>
      </c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238" t="s">
        <v>108</v>
      </c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16"/>
    </row>
    <row r="29" spans="1:109" ht="17.25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32"/>
      <c r="BO29" s="236" t="s">
        <v>3</v>
      </c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237" t="s">
        <v>4</v>
      </c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16"/>
    </row>
    <row r="30" spans="1:109" ht="23.25" customHeight="1">
      <c r="A30" s="15" t="s">
        <v>82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6"/>
      <c r="BC30" s="16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238" t="s">
        <v>107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38" t="s">
        <v>174</v>
      </c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16"/>
    </row>
    <row r="31" spans="1:109" ht="17.25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6"/>
      <c r="BC31" s="16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236" t="s">
        <v>3</v>
      </c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237" t="s">
        <v>4</v>
      </c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16"/>
    </row>
    <row r="32" spans="1:109" ht="18.75" customHeight="1" hidden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6"/>
      <c r="BC32" s="16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16"/>
    </row>
    <row r="33" spans="1:109" ht="17.25">
      <c r="A33" s="15" t="s">
        <v>20</v>
      </c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6"/>
      <c r="BC33" s="16"/>
      <c r="BD33" s="16"/>
      <c r="BE33" s="31"/>
      <c r="BF33" s="31"/>
      <c r="BG33" s="31"/>
      <c r="BH33" s="31"/>
      <c r="BI33" s="31"/>
      <c r="BJ33" s="31"/>
      <c r="BK33" s="31"/>
      <c r="BL33" s="31"/>
      <c r="BM33" s="31"/>
      <c r="BN33" s="238" t="s">
        <v>107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238" t="s">
        <v>174</v>
      </c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31"/>
    </row>
    <row r="34" spans="1:109" ht="17.25">
      <c r="A34" s="10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6"/>
      <c r="BC34" s="16"/>
      <c r="BD34" s="16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236" t="s">
        <v>3</v>
      </c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237" t="s">
        <v>4</v>
      </c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32"/>
    </row>
    <row r="35" spans="1:109" ht="17.25">
      <c r="A35" s="15" t="s">
        <v>21</v>
      </c>
      <c r="B35" s="15"/>
      <c r="C35" s="14"/>
      <c r="D35" s="14"/>
      <c r="E35" s="14"/>
      <c r="F35" s="14"/>
      <c r="G35" s="239" t="s">
        <v>175</v>
      </c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</row>
    <row r="36" spans="1:109" ht="17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</row>
    <row r="37" spans="1:109" ht="17.25">
      <c r="A37" s="31" t="s">
        <v>190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</row>
    <row r="38" spans="1:109" ht="17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</row>
    <row r="39" spans="1:109" ht="17.25">
      <c r="A39" s="14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2020-04-15T10:55:10Z</cp:lastPrinted>
  <dcterms:created xsi:type="dcterms:W3CDTF">2010-11-26T07:12:57Z</dcterms:created>
  <dcterms:modified xsi:type="dcterms:W3CDTF">2020-04-20T08:57:53Z</dcterms:modified>
  <cp:category/>
  <cp:version/>
  <cp:contentType/>
  <cp:contentStatus/>
</cp:coreProperties>
</file>